
<file path=[Content_Types].xml><?xml version="1.0" encoding="utf-8"?>
<Types xmlns="http://schemas.openxmlformats.org/package/2006/content-types"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docProps/core.xml" ContentType="application/vnd.openxmlformats-package.core-properties+xml"/>
  <Default Extension="xml" ContentType="application/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drawings/drawing4.xml" ContentType="application/vnd.openxmlformats-officedocument.drawing+xml"/>
  <Default Extension="rels" ContentType="application/vnd.openxmlformats-package.relationships+xml"/>
  <Override PartName="/xl/worksheets/sheet6.xml" ContentType="application/vnd.openxmlformats-officedocument.spreadsheetml.worksheet+xml"/>
  <Override PartName="/xl/drawings/drawing3.xml" ContentType="application/vnd.openxmlformats-officedocument.drawing+xml"/>
  <Override PartName="/xl/externalLinks/externalLink2.xml" ContentType="application/vnd.openxmlformats-officedocument.spreadsheetml.externalLink+xml"/>
  <Override PartName="/xl/drawings/drawing5.xml" ContentType="application/vnd.openxmlformats-officedocument.drawing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xl/externalLinks/externalLink4.xml" ContentType="application/vnd.openxmlformats-officedocument.spreadsheetml.externalLink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styles.xml" ContentType="application/vnd.openxmlformats-officedocument.spreadsheetml.styles+xml"/>
  <Override PartName="/xl/externalLinks/externalLink3.xml" ContentType="application/vnd.openxmlformats-officedocument.spreadsheetml.externalLink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1580" yWindow="2480" windowWidth="31540" windowHeight="16240" activeTab="5"/>
  </bookViews>
  <sheets>
    <sheet name="Formica Shanghai" sheetId="1" r:id="rId1"/>
    <sheet name="Formica Taiwan" sheetId="2" r:id="rId2"/>
    <sheet name="Formica Thailand" sheetId="5" r:id="rId3"/>
    <sheet name="Formica Asia " sheetId="6" r:id="rId4"/>
    <sheet name="Formica USA+Asia" sheetId="7" r:id="rId5"/>
    <sheet name="Summary" sheetId="4" r:id="rId6"/>
  </sheets>
  <externalReferences>
    <externalReference r:id="rId7"/>
    <externalReference r:id="rId8"/>
    <externalReference r:id="rId9"/>
    <externalReference r:id="rId10"/>
  </externalReferences>
  <calcPr calcId="130406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10" i="6"/>
  <c r="B11"/>
  <c r="B12"/>
  <c r="B26"/>
  <c r="B18"/>
  <c r="E21"/>
  <c r="E22"/>
  <c r="B17"/>
  <c r="B28"/>
  <c r="B19"/>
  <c r="B21"/>
  <c r="B27"/>
  <c r="B29"/>
  <c r="D26"/>
  <c r="B31"/>
  <c r="D14"/>
  <c r="D17"/>
  <c r="B11" i="1"/>
  <c r="B26"/>
  <c r="E22"/>
  <c r="B17"/>
  <c r="B27"/>
  <c r="B28"/>
  <c r="B29"/>
  <c r="B31"/>
  <c r="D26"/>
  <c r="B18"/>
  <c r="B19"/>
  <c r="B10"/>
  <c r="B12"/>
  <c r="B21"/>
  <c r="D14"/>
  <c r="D17"/>
  <c r="B11" i="2"/>
  <c r="B26"/>
  <c r="B27"/>
  <c r="B28"/>
  <c r="B29"/>
  <c r="B31"/>
  <c r="D26"/>
  <c r="E21"/>
  <c r="E22"/>
  <c r="B18"/>
  <c r="B19"/>
  <c r="B10"/>
  <c r="B12"/>
  <c r="B21"/>
  <c r="D14"/>
  <c r="D17"/>
  <c r="E3" i="5"/>
  <c r="B10"/>
  <c r="B11"/>
  <c r="B12"/>
  <c r="B26"/>
  <c r="B17"/>
  <c r="B27"/>
  <c r="B28"/>
  <c r="B29"/>
  <c r="B18"/>
  <c r="B19"/>
  <c r="B21"/>
  <c r="E20"/>
  <c r="E21"/>
  <c r="E22"/>
  <c r="D14"/>
  <c r="D17"/>
  <c r="D26"/>
  <c r="B31"/>
  <c r="B10" i="7"/>
  <c r="B11"/>
  <c r="B12"/>
  <c r="B17"/>
  <c r="B18"/>
  <c r="B19"/>
  <c r="E21"/>
  <c r="B27"/>
  <c r="B28"/>
  <c r="B21"/>
  <c r="B26"/>
  <c r="B29"/>
  <c r="D26"/>
  <c r="B31"/>
  <c r="D14"/>
  <c r="D17"/>
  <c r="C12" i="4"/>
  <c r="C13"/>
  <c r="C14"/>
  <c r="C15"/>
  <c r="C16"/>
  <c r="B16"/>
  <c r="B15"/>
  <c r="B13"/>
  <c r="B14"/>
  <c r="B12"/>
  <c r="C7"/>
  <c r="B7"/>
  <c r="C6"/>
  <c r="B6"/>
  <c r="C5"/>
  <c r="B5"/>
  <c r="C4"/>
  <c r="B4"/>
  <c r="C3"/>
  <c r="B3"/>
</calcChain>
</file>

<file path=xl/sharedStrings.xml><?xml version="1.0" encoding="utf-8"?>
<sst xmlns="http://schemas.openxmlformats.org/spreadsheetml/2006/main" count="197" uniqueCount="49">
  <si>
    <t>All Asia (Shanghai, Taiwan, and Thailand)</t>
  </si>
  <si>
    <t>USA + Asia (Incremental Cost to Existing USA Customer)</t>
  </si>
  <si>
    <t>Recommendation</t>
    <phoneticPr fontId="10" type="noConversion"/>
  </si>
  <si>
    <t>GREENGUARD Negotiating Minimum</t>
    <phoneticPr fontId="10" type="noConversion"/>
  </si>
  <si>
    <t>Incremental</t>
    <phoneticPr fontId="10" type="noConversion"/>
  </si>
  <si>
    <t>Achievement + Year 1</t>
  </si>
  <si>
    <t>Years 2…</t>
  </si>
  <si>
    <t>to be billed annually</t>
  </si>
  <si>
    <t xml:space="preserve">The Fee for each additional year would be </t>
  </si>
  <si>
    <t>YEAR 2 (and 3 and 4…..)</t>
  </si>
  <si>
    <t>Quarterly Tests for Year 2</t>
  </si>
  <si>
    <t>Licensing + Administrative Fee to GREENGUARD</t>
  </si>
  <si>
    <t>100% INVOICE 3 - to be paid at the end of Year 1 but before Annual Certification Test</t>
  </si>
  <si>
    <t>Annual Certification Test</t>
  </si>
  <si>
    <t>STEP 2: Year 2 and Each Recurring Year</t>
  </si>
  <si>
    <t>Total License + Administrative Fee</t>
  </si>
  <si>
    <t>Administrative Fee</t>
  </si>
  <si>
    <t>INITIAL INVOICE SET FOR ACHIEVEMENT and YEAR 1</t>
  </si>
  <si>
    <t>with discount</t>
  </si>
  <si>
    <t>Base License Fee</t>
  </si>
  <si>
    <t>SUB TOTAL</t>
  </si>
  <si>
    <t>Quarterly Tests for Year 1</t>
  </si>
  <si>
    <t>50% INVOICE 2 - to be paid upon awarding of certification</t>
  </si>
  <si>
    <t>Application Fee to GREENGUARD ($3000 total/remaining 50% in Step 1B)</t>
  </si>
  <si>
    <t>50% INVOICE 1 - to be paid upon signing of contract</t>
  </si>
  <si>
    <t>Step 1B: First Full Year in the Program</t>
  </si>
  <si>
    <t>Initial Certification Test</t>
  </si>
  <si>
    <t>Profile Study Testing</t>
  </si>
  <si>
    <t>Manufactuing Review (Visit)</t>
  </si>
  <si>
    <t>Large Certification Test</t>
  </si>
  <si>
    <t>Application Fee to GREENGUARD ($3000 total/50% applied in Step 1A)</t>
  </si>
  <si>
    <t>Intermediate Certification Test</t>
  </si>
  <si>
    <t>Small Certification Test</t>
  </si>
  <si>
    <t>x</t>
  </si>
  <si>
    <t>Required Number of Profile Study Tests</t>
  </si>
  <si>
    <t>"x" In Box That Applies</t>
  </si>
  <si>
    <t>Number of Categories:</t>
  </si>
  <si>
    <t xml:space="preserve">$50 - $250 MM </t>
  </si>
  <si>
    <t>Company Size</t>
  </si>
  <si>
    <t>Step 1A: Achieving Certification</t>
  </si>
  <si>
    <t>Pricing Estimate for Formica Shanghai_v1 (WORLDWIDE License for use of Greenguard mark)</t>
  </si>
  <si>
    <t>Pricing Estimate for Formica Taiwan_v1 (WORLDWIDE License for use of Greenguard mark)</t>
  </si>
  <si>
    <t>Pricing Estimate for Formica Thailand_v1 (WORLDWIDE License for use of Greenguard mark)</t>
  </si>
  <si>
    <t>Pricing Estimate for Formica Asia (Shanghai, Taiwan, and Thailand)_v1 (WORLDWIDE License for use of Greenguard mark)</t>
  </si>
  <si>
    <t>Pricing Estimate for Incrementally Adding Asia to U.S. Account Asia (U.S.A + Shanghai, Taiwan, and Thailand)_v1 (WORLDWIDE License for use of Greenguard mark)</t>
  </si>
  <si>
    <t>Summary of Scenarios</t>
  </si>
  <si>
    <t>Shanghai Only</t>
  </si>
  <si>
    <t>Taiwan Only</t>
  </si>
  <si>
    <t>Thailand Only</t>
  </si>
</sst>
</file>

<file path=xl/styles.xml><?xml version="1.0" encoding="utf-8"?>
<styleSheet xmlns="http://schemas.openxmlformats.org/spreadsheetml/2006/main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</numFmts>
  <fonts count="14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13"/>
      <name val="Arial"/>
      <family val="2"/>
    </font>
    <font>
      <b/>
      <sz val="8"/>
      <color indexed="12"/>
      <name val="Arial"/>
      <family val="2"/>
    </font>
    <font>
      <b/>
      <i/>
      <sz val="8"/>
      <name val="Arial"/>
      <family val="2"/>
    </font>
    <font>
      <sz val="8"/>
      <color indexed="12"/>
      <name val="Arial"/>
      <family val="2"/>
    </font>
    <font>
      <b/>
      <sz val="9"/>
      <color indexed="13"/>
      <name val="Arial"/>
      <family val="2"/>
    </font>
    <font>
      <i/>
      <sz val="8"/>
      <name val="Arial"/>
      <family val="2"/>
    </font>
    <font>
      <sz val="8"/>
      <name val="Verdana"/>
    </font>
    <font>
      <b/>
      <sz val="10"/>
      <name val="Arial"/>
    </font>
    <font>
      <sz val="10"/>
      <name val="Arial"/>
      <family val="2"/>
    </font>
    <font>
      <u/>
      <sz val="10"/>
      <name val="Arial"/>
    </font>
  </fonts>
  <fills count="10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/>
    <xf numFmtId="0" fontId="2" fillId="0" borderId="0" xfId="0" applyFont="1" applyProtection="1">
      <protection locked="0"/>
    </xf>
    <xf numFmtId="164" fontId="3" fillId="2" borderId="2" xfId="0" applyNumberFormat="1" applyFont="1" applyFill="1" applyBorder="1" applyAlignment="1" applyProtection="1">
      <alignment horizontal="right"/>
    </xf>
    <xf numFmtId="0" fontId="3" fillId="2" borderId="3" xfId="0" applyFont="1" applyFill="1" applyBorder="1" applyAlignment="1" applyProtection="1">
      <alignment horizontal="right"/>
      <protection locked="0"/>
    </xf>
    <xf numFmtId="164" fontId="3" fillId="3" borderId="4" xfId="0" applyNumberFormat="1" applyFont="1" applyFill="1" applyBorder="1" applyProtection="1"/>
    <xf numFmtId="0" fontId="3" fillId="3" borderId="5" xfId="0" applyFont="1" applyFill="1" applyBorder="1" applyAlignment="1" applyProtection="1">
      <alignment horizontal="right"/>
      <protection locked="0"/>
    </xf>
    <xf numFmtId="164" fontId="2" fillId="0" borderId="0" xfId="1" applyNumberFormat="1" applyFont="1" applyProtection="1"/>
    <xf numFmtId="164" fontId="4" fillId="4" borderId="6" xfId="0" applyNumberFormat="1" applyFont="1" applyFill="1" applyBorder="1" applyProtection="1">
      <protection locked="0"/>
    </xf>
    <xf numFmtId="0" fontId="5" fillId="0" borderId="0" xfId="0" applyFont="1" applyProtection="1">
      <protection locked="0"/>
    </xf>
    <xf numFmtId="0" fontId="2" fillId="0" borderId="0" xfId="0" applyFont="1" applyAlignment="1" applyProtection="1">
      <protection locked="0"/>
    </xf>
    <xf numFmtId="164" fontId="3" fillId="0" borderId="7" xfId="1" applyNumberFormat="1" applyFont="1" applyBorder="1" applyAlignment="1" applyProtection="1"/>
    <xf numFmtId="0" fontId="3" fillId="0" borderId="8" xfId="0" applyFont="1" applyBorder="1" applyAlignment="1" applyProtection="1">
      <alignment wrapText="1"/>
      <protection locked="0"/>
    </xf>
    <xf numFmtId="164" fontId="3" fillId="5" borderId="1" xfId="1" applyNumberFormat="1" applyFont="1" applyFill="1" applyBorder="1" applyProtection="1"/>
    <xf numFmtId="0" fontId="3" fillId="0" borderId="9" xfId="0" applyFont="1" applyBorder="1" applyProtection="1">
      <protection locked="0"/>
    </xf>
    <xf numFmtId="0" fontId="3" fillId="3" borderId="5" xfId="0" applyFont="1" applyFill="1" applyBorder="1" applyProtection="1">
      <protection locked="0"/>
    </xf>
    <xf numFmtId="164" fontId="3" fillId="6" borderId="1" xfId="1" applyNumberFormat="1" applyFont="1" applyFill="1" applyBorder="1" applyProtection="1"/>
    <xf numFmtId="164" fontId="3" fillId="7" borderId="0" xfId="0" applyNumberFormat="1" applyFont="1" applyFill="1" applyProtection="1"/>
    <xf numFmtId="0" fontId="3" fillId="7" borderId="0" xfId="0" applyFont="1" applyFill="1" applyAlignment="1" applyProtection="1">
      <alignment horizontal="right"/>
      <protection locked="0"/>
    </xf>
    <xf numFmtId="164" fontId="2" fillId="0" borderId="0" xfId="0" applyNumberFormat="1" applyFont="1" applyProtection="1">
      <protection locked="0"/>
    </xf>
    <xf numFmtId="164" fontId="2" fillId="0" borderId="0" xfId="1" applyNumberFormat="1" applyFont="1" applyFill="1" applyProtection="1">
      <protection locked="0"/>
    </xf>
    <xf numFmtId="164" fontId="4" fillId="4" borderId="6" xfId="1" applyNumberFormat="1" applyFont="1" applyFill="1" applyBorder="1" applyProtection="1">
      <protection locked="0"/>
    </xf>
    <xf numFmtId="164" fontId="3" fillId="0" borderId="0" xfId="0" applyNumberFormat="1" applyFont="1" applyProtection="1">
      <protection locked="0"/>
    </xf>
    <xf numFmtId="0" fontId="3" fillId="0" borderId="0" xfId="0" applyFont="1" applyProtection="1">
      <protection locked="0"/>
    </xf>
    <xf numFmtId="0" fontId="6" fillId="0" borderId="0" xfId="0" applyFont="1" applyProtection="1">
      <protection locked="0"/>
    </xf>
    <xf numFmtId="164" fontId="2" fillId="0" borderId="0" xfId="1" applyNumberFormat="1" applyFont="1" applyProtection="1">
      <protection locked="0"/>
    </xf>
    <xf numFmtId="0" fontId="7" fillId="0" borderId="0" xfId="0" applyFont="1" applyFill="1"/>
    <xf numFmtId="0" fontId="2" fillId="0" borderId="0" xfId="0" applyFont="1" applyAlignment="1" applyProtection="1">
      <protection locked="0"/>
    </xf>
    <xf numFmtId="44" fontId="2" fillId="0" borderId="0" xfId="1" applyFont="1" applyProtection="1"/>
    <xf numFmtId="0" fontId="2" fillId="8" borderId="6" xfId="0" applyFont="1" applyFill="1" applyBorder="1" applyAlignment="1" applyProtection="1">
      <alignment horizontal="center"/>
      <protection locked="0"/>
    </xf>
    <xf numFmtId="0" fontId="2" fillId="5" borderId="0" xfId="0" applyFont="1" applyFill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8" fillId="9" borderId="9" xfId="0" applyFont="1" applyFill="1" applyBorder="1" applyAlignment="1" applyProtection="1">
      <alignment horizontal="center"/>
    </xf>
    <xf numFmtId="0" fontId="5" fillId="0" borderId="0" xfId="0" applyFont="1" applyFill="1" applyProtection="1">
      <protection locked="0"/>
    </xf>
    <xf numFmtId="0" fontId="3" fillId="0" borderId="0" xfId="0" applyFont="1" applyFill="1" applyProtection="1">
      <protection locked="0"/>
    </xf>
    <xf numFmtId="0" fontId="9" fillId="0" borderId="0" xfId="0" applyFont="1"/>
    <xf numFmtId="0" fontId="2" fillId="0" borderId="0" xfId="0" applyFont="1" applyAlignment="1" applyProtection="1">
      <protection locked="0"/>
    </xf>
    <xf numFmtId="0" fontId="3" fillId="2" borderId="2" xfId="0" applyFont="1" applyFill="1" applyBorder="1" applyAlignment="1" applyProtection="1">
      <protection locked="0"/>
    </xf>
    <xf numFmtId="0" fontId="3" fillId="2" borderId="1" xfId="0" applyFont="1" applyFill="1" applyBorder="1" applyAlignment="1" applyProtection="1">
      <protection locked="0"/>
    </xf>
    <xf numFmtId="0" fontId="1" fillId="0" borderId="0" xfId="0" applyFont="1"/>
    <xf numFmtId="164" fontId="1" fillId="0" borderId="0" xfId="1" applyNumberFormat="1" applyFont="1"/>
    <xf numFmtId="164" fontId="1" fillId="0" borderId="0" xfId="0" applyNumberFormat="1" applyFont="1"/>
    <xf numFmtId="0" fontId="11" fillId="0" borderId="0" xfId="0" applyFont="1"/>
    <xf numFmtId="0" fontId="12" fillId="0" borderId="0" xfId="0" applyFont="1"/>
    <xf numFmtId="0" fontId="13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14" Type="http://schemas.openxmlformats.org/officeDocument/2006/relationships/calcChain" Target="calcChain.xml"/><Relationship Id="rId4" Type="http://schemas.openxmlformats.org/officeDocument/2006/relationships/worksheet" Target="worksheets/sheet4.xml"/><Relationship Id="rId7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10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9" Type="http://schemas.openxmlformats.org/officeDocument/2006/relationships/externalLink" Target="externalLinks/externalLink3.xml"/><Relationship Id="rId3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13</xdr:row>
      <xdr:rowOff>114300</xdr:rowOff>
    </xdr:from>
    <xdr:to>
      <xdr:col>2</xdr:col>
      <xdr:colOff>590550</xdr:colOff>
      <xdr:row>20</xdr:row>
      <xdr:rowOff>76200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V="1">
          <a:off x="1190625" y="2219325"/>
          <a:ext cx="581025" cy="1095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0</xdr:colOff>
      <xdr:row>16</xdr:row>
      <xdr:rowOff>104775</xdr:rowOff>
    </xdr:from>
    <xdr:to>
      <xdr:col>2</xdr:col>
      <xdr:colOff>581025</xdr:colOff>
      <xdr:row>20</xdr:row>
      <xdr:rowOff>85725</xdr:rowOff>
    </xdr:to>
    <xdr:sp macro="" textlink="">
      <xdr:nvSpPr>
        <xdr:cNvPr id="3" name="Line 2"/>
        <xdr:cNvSpPr>
          <a:spLocks noChangeShapeType="1"/>
        </xdr:cNvSpPr>
      </xdr:nvSpPr>
      <xdr:spPr bwMode="auto">
        <a:xfrm flipV="1">
          <a:off x="1181100" y="2695575"/>
          <a:ext cx="581025" cy="6286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0</xdr:colOff>
      <xdr:row>26</xdr:row>
      <xdr:rowOff>0</xdr:rowOff>
    </xdr:from>
    <xdr:to>
      <xdr:col>3</xdr:col>
      <xdr:colOff>9525</xdr:colOff>
      <xdr:row>28</xdr:row>
      <xdr:rowOff>85725</xdr:rowOff>
    </xdr:to>
    <xdr:sp macro="" textlink="">
      <xdr:nvSpPr>
        <xdr:cNvPr id="4" name="Line 3"/>
        <xdr:cNvSpPr>
          <a:spLocks noChangeShapeType="1"/>
        </xdr:cNvSpPr>
      </xdr:nvSpPr>
      <xdr:spPr bwMode="auto">
        <a:xfrm flipV="1">
          <a:off x="1181100" y="4210050"/>
          <a:ext cx="600075" cy="409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</xdr:col>
      <xdr:colOff>581026</xdr:colOff>
      <xdr:row>17</xdr:row>
      <xdr:rowOff>41275</xdr:rowOff>
    </xdr:from>
    <xdr:to>
      <xdr:col>2</xdr:col>
      <xdr:colOff>601837</xdr:colOff>
      <xdr:row>21</xdr:row>
      <xdr:rowOff>165098</xdr:rowOff>
    </xdr:to>
    <xdr:cxnSp macro="">
      <xdr:nvCxnSpPr>
        <xdr:cNvPr id="5" name="Straight Arrow Connector 4"/>
        <xdr:cNvCxnSpPr/>
      </xdr:nvCxnSpPr>
      <xdr:spPr bwMode="auto">
        <a:xfrm rot="16200000" flipH="1">
          <a:off x="1086732" y="2878844"/>
          <a:ext cx="771523" cy="601836"/>
        </a:xfrm>
        <a:prstGeom prst="straightConnector1">
          <a:avLst/>
        </a:prstGeom>
        <a:ln>
          <a:headEnd type="none" w="med" len="med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57150</xdr:colOff>
      <xdr:row>21</xdr:row>
      <xdr:rowOff>123826</xdr:rowOff>
    </xdr:from>
    <xdr:to>
      <xdr:col>2</xdr:col>
      <xdr:colOff>609599</xdr:colOff>
      <xdr:row>26</xdr:row>
      <xdr:rowOff>3176</xdr:rowOff>
    </xdr:to>
    <xdr:cxnSp macro="">
      <xdr:nvCxnSpPr>
        <xdr:cNvPr id="6" name="Straight Arrow Connector 5"/>
        <xdr:cNvCxnSpPr/>
      </xdr:nvCxnSpPr>
      <xdr:spPr bwMode="auto">
        <a:xfrm rot="5400000" flipH="1" flipV="1">
          <a:off x="1160462" y="3602039"/>
          <a:ext cx="688975" cy="533399"/>
        </a:xfrm>
        <a:prstGeom prst="straightConnector1">
          <a:avLst/>
        </a:prstGeom>
        <a:ln>
          <a:headEnd type="none" w="med" len="med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13</xdr:row>
      <xdr:rowOff>114300</xdr:rowOff>
    </xdr:from>
    <xdr:to>
      <xdr:col>2</xdr:col>
      <xdr:colOff>590550</xdr:colOff>
      <xdr:row>20</xdr:row>
      <xdr:rowOff>76200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V="1">
          <a:off x="1190625" y="2219325"/>
          <a:ext cx="581025" cy="1095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0</xdr:colOff>
      <xdr:row>16</xdr:row>
      <xdr:rowOff>104775</xdr:rowOff>
    </xdr:from>
    <xdr:to>
      <xdr:col>2</xdr:col>
      <xdr:colOff>581025</xdr:colOff>
      <xdr:row>20</xdr:row>
      <xdr:rowOff>85725</xdr:rowOff>
    </xdr:to>
    <xdr:sp macro="" textlink="">
      <xdr:nvSpPr>
        <xdr:cNvPr id="3" name="Line 2"/>
        <xdr:cNvSpPr>
          <a:spLocks noChangeShapeType="1"/>
        </xdr:cNvSpPr>
      </xdr:nvSpPr>
      <xdr:spPr bwMode="auto">
        <a:xfrm flipV="1">
          <a:off x="1181100" y="2695575"/>
          <a:ext cx="581025" cy="6286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0</xdr:colOff>
      <xdr:row>26</xdr:row>
      <xdr:rowOff>0</xdr:rowOff>
    </xdr:from>
    <xdr:to>
      <xdr:col>3</xdr:col>
      <xdr:colOff>9525</xdr:colOff>
      <xdr:row>28</xdr:row>
      <xdr:rowOff>85725</xdr:rowOff>
    </xdr:to>
    <xdr:sp macro="" textlink="">
      <xdr:nvSpPr>
        <xdr:cNvPr id="4" name="Line 3"/>
        <xdr:cNvSpPr>
          <a:spLocks noChangeShapeType="1"/>
        </xdr:cNvSpPr>
      </xdr:nvSpPr>
      <xdr:spPr bwMode="auto">
        <a:xfrm flipV="1">
          <a:off x="1181100" y="4210050"/>
          <a:ext cx="600075" cy="409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</xdr:col>
      <xdr:colOff>581026</xdr:colOff>
      <xdr:row>17</xdr:row>
      <xdr:rowOff>41275</xdr:rowOff>
    </xdr:from>
    <xdr:to>
      <xdr:col>2</xdr:col>
      <xdr:colOff>601837</xdr:colOff>
      <xdr:row>21</xdr:row>
      <xdr:rowOff>165098</xdr:rowOff>
    </xdr:to>
    <xdr:cxnSp macro="">
      <xdr:nvCxnSpPr>
        <xdr:cNvPr id="5" name="Straight Arrow Connector 4"/>
        <xdr:cNvCxnSpPr/>
      </xdr:nvCxnSpPr>
      <xdr:spPr bwMode="auto">
        <a:xfrm rot="16200000" flipH="1">
          <a:off x="1086732" y="2878844"/>
          <a:ext cx="771523" cy="601836"/>
        </a:xfrm>
        <a:prstGeom prst="straightConnector1">
          <a:avLst/>
        </a:prstGeom>
        <a:ln>
          <a:headEnd type="none" w="med" len="med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57150</xdr:colOff>
      <xdr:row>21</xdr:row>
      <xdr:rowOff>123826</xdr:rowOff>
    </xdr:from>
    <xdr:to>
      <xdr:col>2</xdr:col>
      <xdr:colOff>609599</xdr:colOff>
      <xdr:row>26</xdr:row>
      <xdr:rowOff>3176</xdr:rowOff>
    </xdr:to>
    <xdr:cxnSp macro="">
      <xdr:nvCxnSpPr>
        <xdr:cNvPr id="6" name="Straight Arrow Connector 5"/>
        <xdr:cNvCxnSpPr/>
      </xdr:nvCxnSpPr>
      <xdr:spPr bwMode="auto">
        <a:xfrm rot="5400000" flipH="1" flipV="1">
          <a:off x="1160462" y="3602039"/>
          <a:ext cx="688975" cy="533399"/>
        </a:xfrm>
        <a:prstGeom prst="straightConnector1">
          <a:avLst/>
        </a:prstGeom>
        <a:ln>
          <a:headEnd type="none" w="med" len="med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13</xdr:row>
      <xdr:rowOff>114300</xdr:rowOff>
    </xdr:from>
    <xdr:to>
      <xdr:col>2</xdr:col>
      <xdr:colOff>590550</xdr:colOff>
      <xdr:row>20</xdr:row>
      <xdr:rowOff>76200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V="1">
          <a:off x="1190625" y="2219325"/>
          <a:ext cx="581025" cy="1095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0</xdr:colOff>
      <xdr:row>16</xdr:row>
      <xdr:rowOff>104775</xdr:rowOff>
    </xdr:from>
    <xdr:to>
      <xdr:col>2</xdr:col>
      <xdr:colOff>581025</xdr:colOff>
      <xdr:row>20</xdr:row>
      <xdr:rowOff>85725</xdr:rowOff>
    </xdr:to>
    <xdr:sp macro="" textlink="">
      <xdr:nvSpPr>
        <xdr:cNvPr id="3" name="Line 2"/>
        <xdr:cNvSpPr>
          <a:spLocks noChangeShapeType="1"/>
        </xdr:cNvSpPr>
      </xdr:nvSpPr>
      <xdr:spPr bwMode="auto">
        <a:xfrm flipV="1">
          <a:off x="1181100" y="2695575"/>
          <a:ext cx="581025" cy="6286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0</xdr:colOff>
      <xdr:row>26</xdr:row>
      <xdr:rowOff>0</xdr:rowOff>
    </xdr:from>
    <xdr:to>
      <xdr:col>3</xdr:col>
      <xdr:colOff>9525</xdr:colOff>
      <xdr:row>28</xdr:row>
      <xdr:rowOff>85725</xdr:rowOff>
    </xdr:to>
    <xdr:sp macro="" textlink="">
      <xdr:nvSpPr>
        <xdr:cNvPr id="4" name="Line 3"/>
        <xdr:cNvSpPr>
          <a:spLocks noChangeShapeType="1"/>
        </xdr:cNvSpPr>
      </xdr:nvSpPr>
      <xdr:spPr bwMode="auto">
        <a:xfrm flipV="1">
          <a:off x="1181100" y="4210050"/>
          <a:ext cx="600075" cy="409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</xdr:col>
      <xdr:colOff>581026</xdr:colOff>
      <xdr:row>17</xdr:row>
      <xdr:rowOff>41275</xdr:rowOff>
    </xdr:from>
    <xdr:to>
      <xdr:col>2</xdr:col>
      <xdr:colOff>601837</xdr:colOff>
      <xdr:row>21</xdr:row>
      <xdr:rowOff>165098</xdr:rowOff>
    </xdr:to>
    <xdr:cxnSp macro="">
      <xdr:nvCxnSpPr>
        <xdr:cNvPr id="5" name="Straight Arrow Connector 4"/>
        <xdr:cNvCxnSpPr/>
      </xdr:nvCxnSpPr>
      <xdr:spPr bwMode="auto">
        <a:xfrm rot="16200000" flipH="1">
          <a:off x="1086732" y="2878844"/>
          <a:ext cx="771523" cy="601836"/>
        </a:xfrm>
        <a:prstGeom prst="straightConnector1">
          <a:avLst/>
        </a:prstGeom>
        <a:ln>
          <a:headEnd type="none" w="med" len="med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57150</xdr:colOff>
      <xdr:row>21</xdr:row>
      <xdr:rowOff>123826</xdr:rowOff>
    </xdr:from>
    <xdr:to>
      <xdr:col>2</xdr:col>
      <xdr:colOff>609599</xdr:colOff>
      <xdr:row>26</xdr:row>
      <xdr:rowOff>3176</xdr:rowOff>
    </xdr:to>
    <xdr:cxnSp macro="">
      <xdr:nvCxnSpPr>
        <xdr:cNvPr id="6" name="Straight Arrow Connector 5"/>
        <xdr:cNvCxnSpPr/>
      </xdr:nvCxnSpPr>
      <xdr:spPr bwMode="auto">
        <a:xfrm rot="5400000" flipH="1" flipV="1">
          <a:off x="1160462" y="3602039"/>
          <a:ext cx="688975" cy="533399"/>
        </a:xfrm>
        <a:prstGeom prst="straightConnector1">
          <a:avLst/>
        </a:prstGeom>
        <a:ln>
          <a:headEnd type="none" w="med" len="med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13</xdr:row>
      <xdr:rowOff>114300</xdr:rowOff>
    </xdr:from>
    <xdr:to>
      <xdr:col>2</xdr:col>
      <xdr:colOff>590550</xdr:colOff>
      <xdr:row>20</xdr:row>
      <xdr:rowOff>76200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V="1">
          <a:off x="1190625" y="2219325"/>
          <a:ext cx="581025" cy="1095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0</xdr:colOff>
      <xdr:row>16</xdr:row>
      <xdr:rowOff>104775</xdr:rowOff>
    </xdr:from>
    <xdr:to>
      <xdr:col>2</xdr:col>
      <xdr:colOff>581025</xdr:colOff>
      <xdr:row>20</xdr:row>
      <xdr:rowOff>85725</xdr:rowOff>
    </xdr:to>
    <xdr:sp macro="" textlink="">
      <xdr:nvSpPr>
        <xdr:cNvPr id="3" name="Line 2"/>
        <xdr:cNvSpPr>
          <a:spLocks noChangeShapeType="1"/>
        </xdr:cNvSpPr>
      </xdr:nvSpPr>
      <xdr:spPr bwMode="auto">
        <a:xfrm flipV="1">
          <a:off x="1181100" y="2695575"/>
          <a:ext cx="581025" cy="6286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0</xdr:colOff>
      <xdr:row>26</xdr:row>
      <xdr:rowOff>0</xdr:rowOff>
    </xdr:from>
    <xdr:to>
      <xdr:col>3</xdr:col>
      <xdr:colOff>9525</xdr:colOff>
      <xdr:row>28</xdr:row>
      <xdr:rowOff>85725</xdr:rowOff>
    </xdr:to>
    <xdr:sp macro="" textlink="">
      <xdr:nvSpPr>
        <xdr:cNvPr id="4" name="Line 3"/>
        <xdr:cNvSpPr>
          <a:spLocks noChangeShapeType="1"/>
        </xdr:cNvSpPr>
      </xdr:nvSpPr>
      <xdr:spPr bwMode="auto">
        <a:xfrm flipV="1">
          <a:off x="1181100" y="4210050"/>
          <a:ext cx="600075" cy="409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</xdr:col>
      <xdr:colOff>581026</xdr:colOff>
      <xdr:row>17</xdr:row>
      <xdr:rowOff>41275</xdr:rowOff>
    </xdr:from>
    <xdr:to>
      <xdr:col>2</xdr:col>
      <xdr:colOff>601837</xdr:colOff>
      <xdr:row>21</xdr:row>
      <xdr:rowOff>165098</xdr:rowOff>
    </xdr:to>
    <xdr:cxnSp macro="">
      <xdr:nvCxnSpPr>
        <xdr:cNvPr id="5" name="Straight Arrow Connector 4"/>
        <xdr:cNvCxnSpPr/>
      </xdr:nvCxnSpPr>
      <xdr:spPr bwMode="auto">
        <a:xfrm rot="16200000" flipH="1">
          <a:off x="1086732" y="2878844"/>
          <a:ext cx="771523" cy="601836"/>
        </a:xfrm>
        <a:prstGeom prst="straightConnector1">
          <a:avLst/>
        </a:prstGeom>
        <a:ln>
          <a:headEnd type="none" w="med" len="med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57150</xdr:colOff>
      <xdr:row>21</xdr:row>
      <xdr:rowOff>123826</xdr:rowOff>
    </xdr:from>
    <xdr:to>
      <xdr:col>2</xdr:col>
      <xdr:colOff>609599</xdr:colOff>
      <xdr:row>26</xdr:row>
      <xdr:rowOff>3176</xdr:rowOff>
    </xdr:to>
    <xdr:cxnSp macro="">
      <xdr:nvCxnSpPr>
        <xdr:cNvPr id="6" name="Straight Arrow Connector 5"/>
        <xdr:cNvCxnSpPr/>
      </xdr:nvCxnSpPr>
      <xdr:spPr bwMode="auto">
        <a:xfrm rot="5400000" flipH="1" flipV="1">
          <a:off x="1160462" y="3602039"/>
          <a:ext cx="688975" cy="533399"/>
        </a:xfrm>
        <a:prstGeom prst="straightConnector1">
          <a:avLst/>
        </a:prstGeom>
        <a:ln>
          <a:headEnd type="none" w="med" len="med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13</xdr:row>
      <xdr:rowOff>114300</xdr:rowOff>
    </xdr:from>
    <xdr:to>
      <xdr:col>2</xdr:col>
      <xdr:colOff>590550</xdr:colOff>
      <xdr:row>20</xdr:row>
      <xdr:rowOff>76200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V="1">
          <a:off x="1190625" y="2219325"/>
          <a:ext cx="581025" cy="1095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0</xdr:colOff>
      <xdr:row>16</xdr:row>
      <xdr:rowOff>104775</xdr:rowOff>
    </xdr:from>
    <xdr:to>
      <xdr:col>2</xdr:col>
      <xdr:colOff>581025</xdr:colOff>
      <xdr:row>20</xdr:row>
      <xdr:rowOff>85725</xdr:rowOff>
    </xdr:to>
    <xdr:sp macro="" textlink="">
      <xdr:nvSpPr>
        <xdr:cNvPr id="3" name="Line 2"/>
        <xdr:cNvSpPr>
          <a:spLocks noChangeShapeType="1"/>
        </xdr:cNvSpPr>
      </xdr:nvSpPr>
      <xdr:spPr bwMode="auto">
        <a:xfrm flipV="1">
          <a:off x="1181100" y="2695575"/>
          <a:ext cx="581025" cy="6286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0</xdr:colOff>
      <xdr:row>26</xdr:row>
      <xdr:rowOff>0</xdr:rowOff>
    </xdr:from>
    <xdr:to>
      <xdr:col>3</xdr:col>
      <xdr:colOff>9525</xdr:colOff>
      <xdr:row>28</xdr:row>
      <xdr:rowOff>85725</xdr:rowOff>
    </xdr:to>
    <xdr:sp macro="" textlink="">
      <xdr:nvSpPr>
        <xdr:cNvPr id="4" name="Line 3"/>
        <xdr:cNvSpPr>
          <a:spLocks noChangeShapeType="1"/>
        </xdr:cNvSpPr>
      </xdr:nvSpPr>
      <xdr:spPr bwMode="auto">
        <a:xfrm flipV="1">
          <a:off x="1181100" y="4210050"/>
          <a:ext cx="600075" cy="409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</xdr:col>
      <xdr:colOff>581026</xdr:colOff>
      <xdr:row>17</xdr:row>
      <xdr:rowOff>41275</xdr:rowOff>
    </xdr:from>
    <xdr:to>
      <xdr:col>2</xdr:col>
      <xdr:colOff>601837</xdr:colOff>
      <xdr:row>21</xdr:row>
      <xdr:rowOff>165098</xdr:rowOff>
    </xdr:to>
    <xdr:cxnSp macro="">
      <xdr:nvCxnSpPr>
        <xdr:cNvPr id="5" name="Straight Arrow Connector 4"/>
        <xdr:cNvCxnSpPr/>
      </xdr:nvCxnSpPr>
      <xdr:spPr bwMode="auto">
        <a:xfrm rot="16200000" flipH="1">
          <a:off x="1086732" y="2878844"/>
          <a:ext cx="771523" cy="601836"/>
        </a:xfrm>
        <a:prstGeom prst="straightConnector1">
          <a:avLst/>
        </a:prstGeom>
        <a:ln>
          <a:headEnd type="none" w="med" len="med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57150</xdr:colOff>
      <xdr:row>21</xdr:row>
      <xdr:rowOff>123826</xdr:rowOff>
    </xdr:from>
    <xdr:to>
      <xdr:col>2</xdr:col>
      <xdr:colOff>609599</xdr:colOff>
      <xdr:row>26</xdr:row>
      <xdr:rowOff>3176</xdr:rowOff>
    </xdr:to>
    <xdr:cxnSp macro="">
      <xdr:nvCxnSpPr>
        <xdr:cNvPr id="6" name="Straight Arrow Connector 5"/>
        <xdr:cNvCxnSpPr/>
      </xdr:nvCxnSpPr>
      <xdr:spPr bwMode="auto">
        <a:xfrm rot="5400000" flipH="1" flipV="1">
          <a:off x="1160462" y="3602039"/>
          <a:ext cx="688975" cy="533399"/>
        </a:xfrm>
        <a:prstGeom prst="straightConnector1">
          <a:avLst/>
        </a:prstGeom>
        <a:ln>
          <a:headEnd type="none" w="med" len="med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worthan/AppData/Roaming/Microsoft/Excel/Formica%20Taiwan%20Pricing%20Estimate%20_v1_05-06-2009%20(WW%20Footprint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ed/Documents/Microsoft%20User%20Data/Saved%20Attachments/Formica%20Thailand%20Pricing%20Estimate%20_v1_05-06-2009%20(WW%20Footprint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ed/Documents/Microsoft%20User%20Data/Saved%20Attachments/Formica%20Asia%20Pricing%20Estimate%20_v1_05-06-2009%20(WW%20Footprint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ed/Documents/Microsoft%20User%20Data/Saved%20Attachments/Formica%20USA+Asia%20Pricing%20Estimate%20_v1_05-06-2009%20(WW%20Footprint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cense Fee Calculator"/>
      <sheetName val="Sheet3"/>
    </sheetNames>
    <sheetDataSet>
      <sheetData sheetId="0">
        <row r="21">
          <cell r="C21">
            <v>2000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icense Fee Calculator"/>
      <sheetName val="Formica Thailand"/>
      <sheetName val="Sheet3"/>
    </sheetNames>
    <sheetDataSet>
      <sheetData sheetId="0">
        <row r="4">
          <cell r="B4" t="str">
            <v>$0 - $50 million</v>
          </cell>
          <cell r="C4" t="str">
            <v>$50 million - $250 million</v>
          </cell>
          <cell r="D4" t="str">
            <v>$250 million - $1 billion</v>
          </cell>
          <cell r="E4" t="str">
            <v>$1 billion +</v>
          </cell>
        </row>
        <row r="15">
          <cell r="B15" t="str">
            <v>NA</v>
          </cell>
        </row>
        <row r="19">
          <cell r="C19">
            <v>12500</v>
          </cell>
        </row>
        <row r="20">
          <cell r="C20">
            <v>-10455</v>
          </cell>
        </row>
        <row r="21">
          <cell r="C21">
            <v>2000</v>
          </cell>
        </row>
        <row r="22">
          <cell r="C22">
            <v>4045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License Fee Calculator"/>
      <sheetName val="Formica Asia"/>
      <sheetName val="Sheet3"/>
    </sheetNames>
    <sheetDataSet>
      <sheetData sheetId="0">
        <row r="21">
          <cell r="C21">
            <v>2000</v>
          </cell>
        </row>
      </sheetData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License Fee Calculator"/>
      <sheetName val="Formica USA+Asia"/>
      <sheetName val="Sheet3"/>
    </sheetNames>
    <sheetDataSet>
      <sheetData sheetId="0">
        <row r="21">
          <cell r="C21">
            <v>2000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>
    <pageSetUpPr fitToPage="1"/>
  </sheetPr>
  <dimension ref="A1:L31"/>
  <sheetViews>
    <sheetView workbookViewId="0">
      <selection activeCell="B31" sqref="B31"/>
    </sheetView>
  </sheetViews>
  <sheetFormatPr baseColWidth="10" defaultColWidth="8.83203125" defaultRowHeight="12"/>
  <cols>
    <col min="1" max="1" width="56.83203125" style="2" bestFit="1" customWidth="1"/>
    <col min="2" max="2" width="9" style="2" bestFit="1" customWidth="1"/>
    <col min="3" max="3" width="9.1640625" style="2" customWidth="1"/>
    <col min="4" max="4" width="18.6640625" style="2" customWidth="1"/>
    <col min="5" max="5" width="34" style="2" customWidth="1"/>
    <col min="6" max="9" width="9.1640625" style="2" customWidth="1"/>
    <col min="10" max="12" width="9.1640625" style="1" customWidth="1"/>
  </cols>
  <sheetData>
    <row r="1" spans="1:10" s="1" customFormat="1" ht="10">
      <c r="A1" s="34" t="s">
        <v>40</v>
      </c>
      <c r="B1" s="2"/>
      <c r="C1" s="2"/>
      <c r="D1" s="2"/>
      <c r="E1" s="2"/>
      <c r="F1" s="2"/>
      <c r="G1" s="2"/>
      <c r="H1" s="2"/>
      <c r="I1" s="2"/>
    </row>
    <row r="2" spans="1:10" s="1" customFormat="1" ht="11" thickBot="1">
      <c r="A2" s="2"/>
      <c r="B2" s="2"/>
      <c r="C2" s="2"/>
      <c r="D2" s="2"/>
      <c r="E2" s="2"/>
      <c r="F2" s="2"/>
      <c r="G2" s="2"/>
      <c r="H2" s="2"/>
      <c r="I2" s="2"/>
    </row>
    <row r="3" spans="1:10" s="1" customFormat="1" thickBot="1">
      <c r="A3" s="33" t="s">
        <v>39</v>
      </c>
      <c r="B3" s="2"/>
      <c r="C3" s="2"/>
      <c r="D3" s="31" t="s">
        <v>38</v>
      </c>
      <c r="E3" s="32" t="s">
        <v>37</v>
      </c>
      <c r="F3" s="2"/>
      <c r="G3" s="2"/>
      <c r="H3" s="2"/>
      <c r="I3" s="2"/>
    </row>
    <row r="5" spans="1:10" s="1" customFormat="1" ht="10">
      <c r="A5" s="2" t="s">
        <v>36</v>
      </c>
      <c r="B5" s="30">
        <v>1</v>
      </c>
      <c r="C5" s="2"/>
      <c r="D5" s="31" t="s">
        <v>35</v>
      </c>
      <c r="E5" s="2"/>
      <c r="F5" s="2"/>
      <c r="G5" s="2"/>
      <c r="H5" s="2"/>
      <c r="I5" s="2"/>
    </row>
    <row r="6" spans="1:10" s="1" customFormat="1" ht="10">
      <c r="A6" s="2" t="s">
        <v>34</v>
      </c>
      <c r="B6" s="30">
        <v>5</v>
      </c>
      <c r="C6" s="24"/>
      <c r="D6" s="29" t="s">
        <v>33</v>
      </c>
      <c r="E6" s="28">
        <v>7000</v>
      </c>
      <c r="F6" s="36" t="s">
        <v>32</v>
      </c>
      <c r="G6" s="36"/>
      <c r="H6" s="2"/>
      <c r="I6" s="2"/>
    </row>
    <row r="7" spans="1:10" s="1" customFormat="1" ht="10">
      <c r="A7" s="2"/>
      <c r="B7" s="2"/>
      <c r="C7" s="2"/>
      <c r="D7" s="29"/>
      <c r="E7" s="28">
        <v>8000</v>
      </c>
      <c r="F7" s="36" t="s">
        <v>31</v>
      </c>
      <c r="G7" s="36"/>
      <c r="H7" s="36"/>
      <c r="I7" s="2"/>
    </row>
    <row r="8" spans="1:10" s="1" customFormat="1" ht="10">
      <c r="A8" s="2" t="s">
        <v>30</v>
      </c>
      <c r="B8" s="25">
        <v>0</v>
      </c>
      <c r="C8" s="2"/>
      <c r="D8" s="29"/>
      <c r="E8" s="28">
        <v>11250</v>
      </c>
      <c r="F8" s="36" t="s">
        <v>29</v>
      </c>
      <c r="G8" s="36"/>
      <c r="H8" s="2"/>
      <c r="I8" s="2"/>
      <c r="J8" s="26"/>
    </row>
    <row r="9" spans="1:10" s="1" customFormat="1" ht="10">
      <c r="A9" s="2" t="s">
        <v>28</v>
      </c>
      <c r="B9" s="25">
        <v>2000</v>
      </c>
      <c r="C9" s="2"/>
      <c r="D9" s="2"/>
      <c r="E9" s="2"/>
      <c r="F9" s="2"/>
      <c r="G9" s="2"/>
      <c r="H9" s="2"/>
      <c r="I9" s="2"/>
    </row>
    <row r="10" spans="1:10" s="1" customFormat="1" ht="10">
      <c r="A10" s="2" t="s">
        <v>27</v>
      </c>
      <c r="B10" s="7">
        <f>B6*1400</f>
        <v>7000</v>
      </c>
      <c r="C10" s="24"/>
      <c r="D10" s="2"/>
      <c r="E10" s="2"/>
      <c r="F10" s="2"/>
      <c r="G10" s="2"/>
      <c r="H10" s="2"/>
      <c r="I10" s="2"/>
    </row>
    <row r="11" spans="1:10" s="1" customFormat="1" ht="10">
      <c r="A11" s="2" t="s">
        <v>26</v>
      </c>
      <c r="B11" s="7">
        <f>IF(D6="x", "$7000"*B5, IF(D7="x", "$8000"*B5, IF(D8="x", "$10250"*B5)))</f>
        <v>7000</v>
      </c>
      <c r="C11" s="2"/>
      <c r="D11" s="2"/>
      <c r="E11" s="2"/>
      <c r="F11" s="2"/>
      <c r="G11" s="2"/>
      <c r="H11" s="2"/>
      <c r="I11" s="2"/>
    </row>
    <row r="12" spans="1:10" s="1" customFormat="1" ht="10">
      <c r="A12" s="18" t="s">
        <v>20</v>
      </c>
      <c r="B12" s="17">
        <f>SUM(B8:B11)</f>
        <v>16000</v>
      </c>
      <c r="C12" s="2"/>
      <c r="D12" s="2"/>
      <c r="E12" s="2"/>
      <c r="F12" s="2"/>
      <c r="G12" s="2"/>
      <c r="H12" s="2"/>
      <c r="I12" s="2"/>
    </row>
    <row r="13" spans="1:10" s="1" customFormat="1" ht="10">
      <c r="A13" s="23"/>
      <c r="B13" s="22"/>
      <c r="C13" s="2"/>
      <c r="D13" s="2"/>
      <c r="E13" s="2"/>
      <c r="F13" s="2"/>
      <c r="G13" s="2"/>
      <c r="H13" s="2"/>
      <c r="I13" s="2"/>
    </row>
    <row r="14" spans="1:10" s="1" customFormat="1" ht="10">
      <c r="A14" s="9" t="s">
        <v>25</v>
      </c>
      <c r="B14" s="19"/>
      <c r="C14" s="2"/>
      <c r="D14" s="21">
        <f>B21*0.5</f>
        <v>12347.5</v>
      </c>
      <c r="E14" s="2" t="s">
        <v>24</v>
      </c>
      <c r="F14" s="2"/>
      <c r="G14" s="2"/>
      <c r="H14" s="2"/>
      <c r="I14" s="2"/>
    </row>
    <row r="15" spans="1:10" s="1" customFormat="1" ht="10">
      <c r="A15" s="9"/>
      <c r="B15" s="19"/>
      <c r="C15" s="2"/>
      <c r="D15" s="20"/>
      <c r="E15" s="2"/>
      <c r="F15" s="2"/>
      <c r="G15" s="2"/>
      <c r="H15" s="2"/>
      <c r="I15" s="2"/>
    </row>
    <row r="16" spans="1:10" s="1" customFormat="1" ht="10">
      <c r="A16" s="2" t="s">
        <v>23</v>
      </c>
      <c r="B16" s="19">
        <v>0</v>
      </c>
      <c r="C16" s="2"/>
      <c r="D16" s="2"/>
      <c r="E16" s="2"/>
      <c r="F16" s="2"/>
      <c r="G16" s="2"/>
      <c r="H16" s="2"/>
      <c r="I16" s="2"/>
    </row>
    <row r="17" spans="1:7" s="2" customFormat="1" ht="10">
      <c r="A17" s="2" t="s">
        <v>11</v>
      </c>
      <c r="B17" s="7">
        <f>E22</f>
        <v>4045</v>
      </c>
      <c r="D17" s="8">
        <f>B21-D14</f>
        <v>12347.5</v>
      </c>
      <c r="E17" s="2" t="s">
        <v>22</v>
      </c>
    </row>
    <row r="18" spans="1:7" s="2" customFormat="1" ht="10">
      <c r="A18" s="2" t="s">
        <v>21</v>
      </c>
      <c r="B18" s="7">
        <f>4650*B5</f>
        <v>4650</v>
      </c>
    </row>
    <row r="19" spans="1:7" s="2" customFormat="1" ht="11" thickBot="1">
      <c r="A19" s="18" t="s">
        <v>20</v>
      </c>
      <c r="B19" s="17">
        <f>SUM(B16:B18)</f>
        <v>8695</v>
      </c>
    </row>
    <row r="20" spans="1:7" s="2" customFormat="1" ht="11" thickBot="1">
      <c r="D20" s="14" t="s">
        <v>19</v>
      </c>
      <c r="E20" s="16">
        <v>2045</v>
      </c>
      <c r="F20" s="2" t="s">
        <v>18</v>
      </c>
    </row>
    <row r="21" spans="1:7" s="2" customFormat="1" ht="11" thickBot="1">
      <c r="A21" s="15" t="s">
        <v>17</v>
      </c>
      <c r="B21" s="5">
        <f>B19+B12</f>
        <v>24695</v>
      </c>
      <c r="D21" s="14" t="s">
        <v>16</v>
      </c>
      <c r="E21" s="13">
        <v>2000</v>
      </c>
    </row>
    <row r="22" spans="1:7" s="2" customFormat="1" ht="21" thickBot="1">
      <c r="D22" s="12" t="s">
        <v>15</v>
      </c>
      <c r="E22" s="11">
        <f>SUM(E20:E21)</f>
        <v>4045</v>
      </c>
      <c r="F22" s="10"/>
      <c r="G22" s="10"/>
    </row>
    <row r="24" spans="1:7" s="2" customFormat="1" ht="10">
      <c r="A24" s="9" t="s">
        <v>14</v>
      </c>
    </row>
    <row r="26" spans="1:7" s="2" customFormat="1" ht="10">
      <c r="A26" s="2" t="s">
        <v>13</v>
      </c>
      <c r="B26" s="7">
        <f>B11</f>
        <v>7000</v>
      </c>
      <c r="D26" s="8">
        <f>B29</f>
        <v>15695</v>
      </c>
      <c r="E26" s="2" t="s">
        <v>12</v>
      </c>
    </row>
    <row r="27" spans="1:7" s="2" customFormat="1" ht="10">
      <c r="A27" s="2" t="s">
        <v>11</v>
      </c>
      <c r="B27" s="7">
        <f>B17</f>
        <v>4045</v>
      </c>
    </row>
    <row r="28" spans="1:7" s="2" customFormat="1" ht="10">
      <c r="A28" s="2" t="s">
        <v>10</v>
      </c>
      <c r="B28" s="7">
        <f>4650*B5</f>
        <v>4650</v>
      </c>
    </row>
    <row r="29" spans="1:7" s="2" customFormat="1" ht="10">
      <c r="A29" s="6" t="s">
        <v>9</v>
      </c>
      <c r="B29" s="5">
        <f>SUM(B26:B28)</f>
        <v>15695</v>
      </c>
    </row>
    <row r="30" spans="1:7" s="2" customFormat="1" ht="11" thickBot="1"/>
    <row r="31" spans="1:7" s="2" customFormat="1" ht="11" thickBot="1">
      <c r="A31" s="4" t="s">
        <v>8</v>
      </c>
      <c r="B31" s="3">
        <f>B29</f>
        <v>15695</v>
      </c>
      <c r="C31" s="37" t="s">
        <v>7</v>
      </c>
      <c r="D31" s="38"/>
    </row>
  </sheetData>
  <mergeCells count="4">
    <mergeCell ref="F6:G6"/>
    <mergeCell ref="F7:H7"/>
    <mergeCell ref="F8:G8"/>
    <mergeCell ref="C31:D31"/>
  </mergeCells>
  <phoneticPr fontId="10" type="noConversion"/>
  <pageMargins left="0.75" right="0.75" top="1" bottom="1" header="0.5" footer="0.5"/>
  <headerFooter alignWithMargins="0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>
    <pageSetUpPr fitToPage="1"/>
  </sheetPr>
  <dimension ref="A1:L31"/>
  <sheetViews>
    <sheetView workbookViewId="0">
      <selection activeCell="A31" sqref="A31"/>
    </sheetView>
  </sheetViews>
  <sheetFormatPr baseColWidth="10" defaultColWidth="8.83203125" defaultRowHeight="12"/>
  <cols>
    <col min="1" max="1" width="56.83203125" style="2" bestFit="1" customWidth="1"/>
    <col min="2" max="2" width="9" style="2" bestFit="1" customWidth="1"/>
    <col min="3" max="3" width="9.1640625" style="2" customWidth="1"/>
    <col min="4" max="4" width="18.6640625" style="2" customWidth="1"/>
    <col min="5" max="5" width="34" style="2" customWidth="1"/>
    <col min="6" max="9" width="9.1640625" style="2" customWidth="1"/>
    <col min="10" max="12" width="9.1640625" style="1" customWidth="1"/>
  </cols>
  <sheetData>
    <row r="1" spans="1:10" customFormat="1">
      <c r="A1" s="34" t="s">
        <v>41</v>
      </c>
      <c r="B1" s="2"/>
      <c r="C1" s="2"/>
      <c r="D1" s="2"/>
      <c r="E1" s="2"/>
      <c r="F1" s="2"/>
      <c r="G1" s="2"/>
      <c r="H1" s="2"/>
      <c r="I1" s="2"/>
      <c r="J1" s="1"/>
    </row>
    <row r="2" spans="1:10" customFormat="1" ht="13" thickBot="1">
      <c r="A2" s="2"/>
      <c r="B2" s="2"/>
      <c r="C2" s="2"/>
      <c r="D2" s="2"/>
      <c r="E2" s="2"/>
      <c r="F2" s="2"/>
      <c r="G2" s="2"/>
      <c r="H2" s="2"/>
      <c r="I2" s="2"/>
      <c r="J2" s="1"/>
    </row>
    <row r="3" spans="1:10" customFormat="1" ht="13" thickBot="1">
      <c r="A3" s="33" t="s">
        <v>39</v>
      </c>
      <c r="B3" s="2"/>
      <c r="C3" s="2"/>
      <c r="D3" s="31" t="s">
        <v>38</v>
      </c>
      <c r="E3" s="32" t="s">
        <v>37</v>
      </c>
      <c r="F3" s="2"/>
      <c r="G3" s="2"/>
      <c r="H3" s="2"/>
      <c r="I3" s="2"/>
      <c r="J3" s="1"/>
    </row>
    <row r="5" spans="1:10" customFormat="1">
      <c r="A5" s="2" t="s">
        <v>36</v>
      </c>
      <c r="B5" s="30">
        <v>1</v>
      </c>
      <c r="C5" s="2"/>
      <c r="D5" s="31" t="s">
        <v>35</v>
      </c>
      <c r="E5" s="2"/>
      <c r="F5" s="2"/>
      <c r="G5" s="2"/>
      <c r="H5" s="2"/>
      <c r="I5" s="2"/>
      <c r="J5" s="1"/>
    </row>
    <row r="6" spans="1:10" customFormat="1">
      <c r="A6" s="2" t="s">
        <v>34</v>
      </c>
      <c r="B6" s="30">
        <v>4</v>
      </c>
      <c r="C6" s="24"/>
      <c r="D6" s="29" t="s">
        <v>33</v>
      </c>
      <c r="E6" s="28">
        <v>7000</v>
      </c>
      <c r="F6" s="36" t="s">
        <v>32</v>
      </c>
      <c r="G6" s="36"/>
      <c r="H6" s="2"/>
      <c r="I6" s="2"/>
      <c r="J6" s="1"/>
    </row>
    <row r="7" spans="1:10" customFormat="1">
      <c r="A7" s="2"/>
      <c r="B7" s="2"/>
      <c r="C7" s="2"/>
      <c r="D7" s="29"/>
      <c r="E7" s="28">
        <v>8000</v>
      </c>
      <c r="F7" s="36" t="s">
        <v>31</v>
      </c>
      <c r="G7" s="36"/>
      <c r="H7" s="36"/>
      <c r="I7" s="2"/>
      <c r="J7" s="1"/>
    </row>
    <row r="8" spans="1:10" customFormat="1">
      <c r="A8" s="2" t="s">
        <v>30</v>
      </c>
      <c r="B8" s="25">
        <v>0</v>
      </c>
      <c r="C8" s="2"/>
      <c r="D8" s="29"/>
      <c r="E8" s="28">
        <v>11250</v>
      </c>
      <c r="F8" s="36" t="s">
        <v>29</v>
      </c>
      <c r="G8" s="36"/>
      <c r="H8" s="2"/>
      <c r="I8" s="2"/>
      <c r="J8" s="26"/>
    </row>
    <row r="9" spans="1:10" customFormat="1">
      <c r="A9" s="2" t="s">
        <v>28</v>
      </c>
      <c r="B9" s="25">
        <v>2000</v>
      </c>
      <c r="C9" s="2"/>
      <c r="D9" s="2"/>
      <c r="E9" s="2"/>
      <c r="F9" s="2"/>
      <c r="G9" s="2"/>
      <c r="H9" s="2"/>
      <c r="I9" s="2"/>
      <c r="J9" s="1"/>
    </row>
    <row r="10" spans="1:10" customFormat="1">
      <c r="A10" s="2" t="s">
        <v>27</v>
      </c>
      <c r="B10" s="7">
        <f>B6*1400</f>
        <v>5600</v>
      </c>
      <c r="C10" s="24"/>
      <c r="D10" s="2"/>
      <c r="E10" s="2"/>
      <c r="F10" s="2"/>
      <c r="G10" s="2"/>
      <c r="H10" s="2"/>
      <c r="I10" s="2"/>
      <c r="J10" s="1"/>
    </row>
    <row r="11" spans="1:10" customFormat="1">
      <c r="A11" s="2" t="s">
        <v>26</v>
      </c>
      <c r="B11" s="7">
        <f>IF(D6="x", "$7000"*B5, IF(D7="x", "$8000"*B5, IF(D8="x", "$10250"*B5)))</f>
        <v>7000</v>
      </c>
      <c r="C11" s="2"/>
      <c r="D11" s="2"/>
      <c r="E11" s="2"/>
      <c r="F11" s="2"/>
      <c r="G11" s="2"/>
      <c r="H11" s="2"/>
      <c r="I11" s="2"/>
      <c r="J11" s="1"/>
    </row>
    <row r="12" spans="1:10" customFormat="1">
      <c r="A12" s="18" t="s">
        <v>20</v>
      </c>
      <c r="B12" s="17">
        <f>SUM(B8:B11)</f>
        <v>14600</v>
      </c>
      <c r="C12" s="2"/>
      <c r="D12" s="2"/>
      <c r="E12" s="2"/>
      <c r="F12" s="2"/>
      <c r="G12" s="2"/>
      <c r="H12" s="2"/>
      <c r="I12" s="2"/>
      <c r="J12" s="1"/>
    </row>
    <row r="13" spans="1:10" customFormat="1">
      <c r="A13" s="23"/>
      <c r="B13" s="22"/>
      <c r="C13" s="2"/>
      <c r="D13" s="2"/>
      <c r="E13" s="2"/>
      <c r="F13" s="2"/>
      <c r="G13" s="2"/>
      <c r="H13" s="2"/>
      <c r="I13" s="2"/>
      <c r="J13" s="1"/>
    </row>
    <row r="14" spans="1:10" customFormat="1">
      <c r="A14" s="9" t="s">
        <v>25</v>
      </c>
      <c r="B14" s="19"/>
      <c r="C14" s="2"/>
      <c r="D14" s="21">
        <f>B21*0.5</f>
        <v>11875</v>
      </c>
      <c r="E14" s="2" t="s">
        <v>24</v>
      </c>
      <c r="F14" s="2"/>
      <c r="G14" s="2"/>
      <c r="H14" s="2"/>
      <c r="I14" s="2"/>
      <c r="J14" s="1"/>
    </row>
    <row r="15" spans="1:10" customFormat="1">
      <c r="A15" s="9"/>
      <c r="B15" s="19"/>
      <c r="C15" s="2"/>
      <c r="D15" s="20"/>
      <c r="E15" s="2"/>
      <c r="F15" s="2"/>
      <c r="G15" s="2"/>
      <c r="H15" s="2"/>
      <c r="I15" s="2"/>
      <c r="J15" s="1"/>
    </row>
    <row r="16" spans="1:10" customFormat="1">
      <c r="A16" s="2" t="s">
        <v>23</v>
      </c>
      <c r="B16" s="19">
        <v>0</v>
      </c>
      <c r="C16" s="2"/>
      <c r="D16" s="2"/>
      <c r="E16" s="2"/>
      <c r="F16" s="2"/>
      <c r="G16" s="2"/>
      <c r="H16" s="2"/>
      <c r="I16" s="2"/>
      <c r="J16" s="1"/>
    </row>
    <row r="17" spans="1:7" customFormat="1">
      <c r="A17" s="2" t="s">
        <v>11</v>
      </c>
      <c r="B17" s="7">
        <v>4500</v>
      </c>
      <c r="C17" s="2"/>
      <c r="D17" s="8">
        <f>B21-D14</f>
        <v>11875</v>
      </c>
      <c r="E17" s="2" t="s">
        <v>22</v>
      </c>
      <c r="F17" s="2"/>
      <c r="G17" s="2"/>
    </row>
    <row r="18" spans="1:7" customFormat="1">
      <c r="A18" s="2" t="s">
        <v>21</v>
      </c>
      <c r="B18" s="7">
        <f>4650*B5</f>
        <v>4650</v>
      </c>
      <c r="C18" s="2"/>
      <c r="D18" s="2"/>
      <c r="E18" s="2"/>
      <c r="F18" s="2"/>
      <c r="G18" s="2"/>
    </row>
    <row r="19" spans="1:7" customFormat="1" ht="13" thickBot="1">
      <c r="A19" s="18" t="s">
        <v>20</v>
      </c>
      <c r="B19" s="17">
        <f>SUM(B16:B18)</f>
        <v>9150</v>
      </c>
      <c r="C19" s="2"/>
      <c r="D19" s="2"/>
      <c r="E19" s="2"/>
      <c r="F19" s="2"/>
      <c r="G19" s="2"/>
    </row>
    <row r="20" spans="1:7" customFormat="1" ht="13" thickBot="1">
      <c r="A20" s="2"/>
      <c r="B20" s="2"/>
      <c r="C20" s="2"/>
      <c r="D20" s="14" t="s">
        <v>19</v>
      </c>
      <c r="E20" s="16">
        <v>2045</v>
      </c>
      <c r="F20" s="2" t="s">
        <v>18</v>
      </c>
      <c r="G20" s="2"/>
    </row>
    <row r="21" spans="1:7" customFormat="1" ht="13" thickBot="1">
      <c r="A21" s="15" t="s">
        <v>17</v>
      </c>
      <c r="B21" s="5">
        <f>B19+B12</f>
        <v>23750</v>
      </c>
      <c r="C21" s="2"/>
      <c r="D21" s="14" t="s">
        <v>16</v>
      </c>
      <c r="E21" s="13">
        <f>'[1]License Fee Calculator'!C21</f>
        <v>2000</v>
      </c>
      <c r="F21" s="2"/>
      <c r="G21" s="2"/>
    </row>
    <row r="22" spans="1:7" customFormat="1" ht="21" thickBot="1">
      <c r="A22" s="2"/>
      <c r="B22" s="2"/>
      <c r="C22" s="2"/>
      <c r="D22" s="12" t="s">
        <v>15</v>
      </c>
      <c r="E22" s="11">
        <f>SUM(E20:E21)</f>
        <v>4045</v>
      </c>
      <c r="F22" s="10"/>
      <c r="G22" s="10"/>
    </row>
    <row r="24" spans="1:7" customFormat="1">
      <c r="A24" s="9" t="s">
        <v>14</v>
      </c>
      <c r="B24" s="2"/>
      <c r="C24" s="2"/>
      <c r="D24" s="2"/>
      <c r="E24" s="2"/>
      <c r="F24" s="2"/>
      <c r="G24" s="2"/>
    </row>
    <row r="26" spans="1:7" customFormat="1">
      <c r="A26" s="2" t="s">
        <v>13</v>
      </c>
      <c r="B26" s="7">
        <f>B11</f>
        <v>7000</v>
      </c>
      <c r="C26" s="2"/>
      <c r="D26" s="8">
        <f>B29</f>
        <v>16150</v>
      </c>
      <c r="E26" s="2" t="s">
        <v>12</v>
      </c>
      <c r="F26" s="2"/>
      <c r="G26" s="2"/>
    </row>
    <row r="27" spans="1:7" customFormat="1">
      <c r="A27" s="2" t="s">
        <v>11</v>
      </c>
      <c r="B27" s="7">
        <f>B17</f>
        <v>4500</v>
      </c>
      <c r="C27" s="2"/>
      <c r="D27" s="2"/>
      <c r="E27" s="2"/>
      <c r="F27" s="2"/>
      <c r="G27" s="2"/>
    </row>
    <row r="28" spans="1:7" customFormat="1">
      <c r="A28" s="2" t="s">
        <v>10</v>
      </c>
      <c r="B28" s="7">
        <f>4650*B5</f>
        <v>4650</v>
      </c>
      <c r="C28" s="2"/>
      <c r="D28" s="2"/>
      <c r="E28" s="2"/>
      <c r="F28" s="2"/>
      <c r="G28" s="2"/>
    </row>
    <row r="29" spans="1:7" customFormat="1">
      <c r="A29" s="6" t="s">
        <v>9</v>
      </c>
      <c r="B29" s="5">
        <f>SUM(B26:B28)</f>
        <v>16150</v>
      </c>
      <c r="C29" s="2"/>
      <c r="D29" s="2"/>
      <c r="E29" s="2"/>
      <c r="F29" s="2"/>
      <c r="G29" s="2"/>
    </row>
    <row r="30" spans="1:7" customFormat="1" ht="13" thickBot="1">
      <c r="A30" s="2"/>
      <c r="B30" s="2"/>
      <c r="C30" s="2"/>
      <c r="D30" s="2"/>
      <c r="E30" s="2"/>
      <c r="F30" s="2"/>
      <c r="G30" s="2"/>
    </row>
    <row r="31" spans="1:7" customFormat="1" ht="13" thickBot="1">
      <c r="A31" s="4" t="s">
        <v>8</v>
      </c>
      <c r="B31" s="3">
        <f>B29</f>
        <v>16150</v>
      </c>
      <c r="C31" s="37" t="s">
        <v>7</v>
      </c>
      <c r="D31" s="38"/>
      <c r="E31" s="2"/>
      <c r="F31" s="2"/>
      <c r="G31" s="2"/>
    </row>
  </sheetData>
  <mergeCells count="4">
    <mergeCell ref="F6:G6"/>
    <mergeCell ref="F7:H7"/>
    <mergeCell ref="F8:G8"/>
    <mergeCell ref="C31:D31"/>
  </mergeCells>
  <phoneticPr fontId="10" type="noConversion"/>
  <pageMargins left="0.75" right="0.75" top="1" bottom="1" header="0.5" footer="0.5"/>
  <headerFooter alignWithMargins="0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>
    <pageSetUpPr fitToPage="1"/>
  </sheetPr>
  <dimension ref="A1:L31"/>
  <sheetViews>
    <sheetView topLeftCell="A4" workbookViewId="0">
      <selection activeCell="B35" sqref="B35"/>
    </sheetView>
  </sheetViews>
  <sheetFormatPr baseColWidth="10" defaultColWidth="8.83203125" defaultRowHeight="12"/>
  <cols>
    <col min="1" max="1" width="56.83203125" style="2" bestFit="1" customWidth="1"/>
    <col min="2" max="2" width="9" style="2" bestFit="1" customWidth="1"/>
    <col min="3" max="3" width="9.1640625" style="2" customWidth="1"/>
    <col min="4" max="4" width="18.6640625" style="2" customWidth="1"/>
    <col min="5" max="5" width="34" style="2" customWidth="1"/>
    <col min="6" max="9" width="9.1640625" style="2" customWidth="1"/>
    <col min="10" max="12" width="9.1640625" style="1" customWidth="1"/>
  </cols>
  <sheetData>
    <row r="1" spans="1:10" s="1" customFormat="1" ht="10">
      <c r="A1" s="34" t="s">
        <v>42</v>
      </c>
      <c r="B1" s="2"/>
      <c r="C1" s="2"/>
      <c r="D1" s="2"/>
      <c r="E1" s="2"/>
      <c r="F1" s="2"/>
      <c r="G1" s="2"/>
      <c r="H1" s="2"/>
      <c r="I1" s="2"/>
    </row>
    <row r="2" spans="1:10" s="1" customFormat="1" ht="11" thickBot="1">
      <c r="A2" s="2"/>
      <c r="B2" s="2"/>
      <c r="C2" s="2"/>
      <c r="D2" s="2"/>
      <c r="E2" s="2"/>
      <c r="F2" s="2"/>
      <c r="G2" s="2"/>
      <c r="H2" s="2"/>
      <c r="I2" s="2"/>
    </row>
    <row r="3" spans="1:10" s="1" customFormat="1" thickBot="1">
      <c r="A3" s="33" t="s">
        <v>39</v>
      </c>
      <c r="B3" s="2"/>
      <c r="C3" s="2"/>
      <c r="D3" s="31" t="s">
        <v>38</v>
      </c>
      <c r="E3" s="32" t="b">
        <f>IF('[2]License Fee Calculator'!B15=1, '[2]License Fee Calculator'!B4, IF('[2]License Fee Calculator'!B15=2, '[2]License Fee Calculator'!C4, IF('[2]License Fee Calculator'!B15=3, '[2]License Fee Calculator'!D4, IF('[2]License Fee Calculator'!B15=4, '[2]License Fee Calculator'!E4))))</f>
        <v>0</v>
      </c>
      <c r="F3" s="2"/>
      <c r="G3" s="2"/>
      <c r="H3" s="2"/>
      <c r="I3" s="2"/>
    </row>
    <row r="5" spans="1:10" s="1" customFormat="1" ht="10">
      <c r="A5" s="2" t="s">
        <v>36</v>
      </c>
      <c r="B5" s="30">
        <v>1</v>
      </c>
      <c r="C5" s="2"/>
      <c r="D5" s="31" t="s">
        <v>35</v>
      </c>
      <c r="E5" s="2"/>
      <c r="F5" s="2"/>
      <c r="G5" s="2"/>
      <c r="H5" s="2"/>
      <c r="I5" s="2"/>
    </row>
    <row r="6" spans="1:10" s="1" customFormat="1" ht="10">
      <c r="A6" s="2" t="s">
        <v>34</v>
      </c>
      <c r="B6" s="30">
        <v>5</v>
      </c>
      <c r="C6" s="24"/>
      <c r="D6" s="29" t="s">
        <v>33</v>
      </c>
      <c r="E6" s="28">
        <v>7000</v>
      </c>
      <c r="F6" s="36" t="s">
        <v>32</v>
      </c>
      <c r="G6" s="36"/>
      <c r="H6" s="2"/>
      <c r="I6" s="2"/>
    </row>
    <row r="7" spans="1:10" s="1" customFormat="1" ht="10">
      <c r="A7" s="2"/>
      <c r="B7" s="2"/>
      <c r="C7" s="2"/>
      <c r="D7" s="29"/>
      <c r="E7" s="28">
        <v>8000</v>
      </c>
      <c r="F7" s="36" t="s">
        <v>31</v>
      </c>
      <c r="G7" s="36"/>
      <c r="H7" s="36"/>
      <c r="I7" s="2"/>
    </row>
    <row r="8" spans="1:10" s="1" customFormat="1" ht="10">
      <c r="A8" s="2" t="s">
        <v>30</v>
      </c>
      <c r="B8" s="25">
        <v>0</v>
      </c>
      <c r="C8" s="2"/>
      <c r="D8" s="29"/>
      <c r="E8" s="28">
        <v>11250</v>
      </c>
      <c r="F8" s="36" t="s">
        <v>29</v>
      </c>
      <c r="G8" s="36"/>
      <c r="H8" s="2"/>
      <c r="I8" s="2"/>
      <c r="J8" s="26"/>
    </row>
    <row r="9" spans="1:10" s="1" customFormat="1" ht="10">
      <c r="A9" s="2" t="s">
        <v>28</v>
      </c>
      <c r="B9" s="25">
        <v>2000</v>
      </c>
      <c r="C9" s="2"/>
      <c r="D9" s="2"/>
      <c r="E9" s="2"/>
      <c r="F9" s="2"/>
      <c r="G9" s="2"/>
      <c r="H9" s="2"/>
      <c r="I9" s="2"/>
    </row>
    <row r="10" spans="1:10" s="1" customFormat="1" ht="10">
      <c r="A10" s="2" t="s">
        <v>27</v>
      </c>
      <c r="B10" s="7">
        <f>B6*1400</f>
        <v>7000</v>
      </c>
      <c r="C10" s="24"/>
      <c r="D10" s="2"/>
      <c r="E10" s="2"/>
      <c r="F10" s="2"/>
      <c r="G10" s="2"/>
      <c r="H10" s="2"/>
      <c r="I10" s="2"/>
    </row>
    <row r="11" spans="1:10" s="1" customFormat="1" ht="10">
      <c r="A11" s="2" t="s">
        <v>26</v>
      </c>
      <c r="B11" s="7">
        <f>IF(D6="x", "$7000"*B5, IF(D7="x", "$8000"*B5, IF(D8="x", "$10250"*B5)))</f>
        <v>7000</v>
      </c>
      <c r="C11" s="2"/>
      <c r="D11" s="2"/>
      <c r="E11" s="2"/>
      <c r="F11" s="2"/>
      <c r="G11" s="2"/>
      <c r="H11" s="2"/>
      <c r="I11" s="2"/>
    </row>
    <row r="12" spans="1:10" s="1" customFormat="1" ht="10">
      <c r="A12" s="18" t="s">
        <v>20</v>
      </c>
      <c r="B12" s="17">
        <f>SUM(B8:B11)</f>
        <v>16000</v>
      </c>
      <c r="C12" s="2"/>
      <c r="D12" s="2"/>
      <c r="E12" s="2"/>
      <c r="F12" s="2"/>
      <c r="G12" s="2"/>
      <c r="H12" s="2"/>
      <c r="I12" s="2"/>
    </row>
    <row r="13" spans="1:10" s="1" customFormat="1" ht="10">
      <c r="A13" s="23"/>
      <c r="B13" s="22"/>
      <c r="C13" s="2"/>
      <c r="D13" s="2"/>
      <c r="E13" s="2"/>
      <c r="F13" s="2"/>
      <c r="G13" s="2"/>
      <c r="H13" s="2"/>
      <c r="I13" s="2"/>
    </row>
    <row r="14" spans="1:10" s="1" customFormat="1" ht="10">
      <c r="A14" s="9" t="s">
        <v>25</v>
      </c>
      <c r="B14" s="19"/>
      <c r="C14" s="2"/>
      <c r="D14" s="21">
        <f>B21*0.5</f>
        <v>12347.5</v>
      </c>
      <c r="E14" s="2" t="s">
        <v>24</v>
      </c>
      <c r="F14" s="2"/>
      <c r="G14" s="2"/>
      <c r="H14" s="2"/>
      <c r="I14" s="2"/>
    </row>
    <row r="15" spans="1:10" s="1" customFormat="1" ht="10">
      <c r="A15" s="9"/>
      <c r="B15" s="19"/>
      <c r="C15" s="2"/>
      <c r="D15" s="20"/>
      <c r="E15" s="2"/>
      <c r="F15" s="2"/>
      <c r="G15" s="2"/>
      <c r="H15" s="2"/>
      <c r="I15" s="2"/>
    </row>
    <row r="16" spans="1:10" s="1" customFormat="1" ht="10">
      <c r="A16" s="2" t="s">
        <v>23</v>
      </c>
      <c r="B16" s="19">
        <v>0</v>
      </c>
      <c r="C16" s="2"/>
      <c r="D16" s="2"/>
      <c r="E16" s="2"/>
      <c r="F16" s="2"/>
      <c r="G16" s="2"/>
      <c r="H16" s="2"/>
      <c r="I16" s="2"/>
    </row>
    <row r="17" spans="1:7" s="2" customFormat="1" ht="10">
      <c r="A17" s="2" t="s">
        <v>11</v>
      </c>
      <c r="B17" s="7">
        <f>'[2]License Fee Calculator'!C22</f>
        <v>4045</v>
      </c>
      <c r="D17" s="8">
        <f>B21-D14</f>
        <v>12347.5</v>
      </c>
      <c r="E17" s="2" t="s">
        <v>22</v>
      </c>
    </row>
    <row r="18" spans="1:7" s="2" customFormat="1" ht="10">
      <c r="A18" s="2" t="s">
        <v>21</v>
      </c>
      <c r="B18" s="7">
        <f>4650*B5</f>
        <v>4650</v>
      </c>
    </row>
    <row r="19" spans="1:7" s="2" customFormat="1" ht="11" thickBot="1">
      <c r="A19" s="18" t="s">
        <v>20</v>
      </c>
      <c r="B19" s="17">
        <f>SUM(B16:B18)</f>
        <v>8695</v>
      </c>
    </row>
    <row r="20" spans="1:7" s="2" customFormat="1" ht="11" thickBot="1">
      <c r="D20" s="14" t="s">
        <v>19</v>
      </c>
      <c r="E20" s="16">
        <f>'[2]License Fee Calculator'!C19+'[2]License Fee Calculator'!C20</f>
        <v>2045</v>
      </c>
    </row>
    <row r="21" spans="1:7" s="2" customFormat="1" ht="11" thickBot="1">
      <c r="A21" s="15" t="s">
        <v>17</v>
      </c>
      <c r="B21" s="5">
        <f>B19+B12</f>
        <v>24695</v>
      </c>
      <c r="D21" s="14" t="s">
        <v>16</v>
      </c>
      <c r="E21" s="13">
        <f>'[2]License Fee Calculator'!C21</f>
        <v>2000</v>
      </c>
    </row>
    <row r="22" spans="1:7" s="2" customFormat="1" ht="21" thickBot="1">
      <c r="D22" s="12" t="s">
        <v>15</v>
      </c>
      <c r="E22" s="11">
        <f>SUM(E20:E21)</f>
        <v>4045</v>
      </c>
      <c r="F22" s="27"/>
      <c r="G22" s="27"/>
    </row>
    <row r="24" spans="1:7" s="2" customFormat="1" ht="10">
      <c r="A24" s="9" t="s">
        <v>14</v>
      </c>
    </row>
    <row r="26" spans="1:7" s="2" customFormat="1" ht="10">
      <c r="A26" s="2" t="s">
        <v>13</v>
      </c>
      <c r="B26" s="7">
        <f>B11</f>
        <v>7000</v>
      </c>
      <c r="D26" s="8">
        <f>B29</f>
        <v>15695</v>
      </c>
      <c r="E26" s="2" t="s">
        <v>12</v>
      </c>
    </row>
    <row r="27" spans="1:7" s="2" customFormat="1" ht="10">
      <c r="A27" s="2" t="s">
        <v>11</v>
      </c>
      <c r="B27" s="7">
        <f>B17</f>
        <v>4045</v>
      </c>
    </row>
    <row r="28" spans="1:7" s="2" customFormat="1" ht="10">
      <c r="A28" s="2" t="s">
        <v>10</v>
      </c>
      <c r="B28" s="7">
        <f>4650*B5</f>
        <v>4650</v>
      </c>
    </row>
    <row r="29" spans="1:7" s="2" customFormat="1" ht="10">
      <c r="A29" s="6" t="s">
        <v>9</v>
      </c>
      <c r="B29" s="5">
        <f>SUM(B26:B28)</f>
        <v>15695</v>
      </c>
    </row>
    <row r="30" spans="1:7" s="2" customFormat="1" ht="11" thickBot="1"/>
    <row r="31" spans="1:7" s="2" customFormat="1" ht="11" thickBot="1">
      <c r="A31" s="4" t="s">
        <v>8</v>
      </c>
      <c r="B31" s="3">
        <f>B29</f>
        <v>15695</v>
      </c>
      <c r="C31" s="37" t="s">
        <v>7</v>
      </c>
      <c r="D31" s="38"/>
    </row>
  </sheetData>
  <mergeCells count="4">
    <mergeCell ref="F6:G6"/>
    <mergeCell ref="F7:H7"/>
    <mergeCell ref="F8:G8"/>
    <mergeCell ref="C31:D31"/>
  </mergeCells>
  <phoneticPr fontId="10" type="noConversion"/>
  <pageMargins left="0.75" right="0.75" top="1" bottom="1" header="0.5" footer="0.5"/>
  <headerFooter alignWithMargins="0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>
    <pageSetUpPr fitToPage="1"/>
  </sheetPr>
  <dimension ref="A1:L31"/>
  <sheetViews>
    <sheetView topLeftCell="A7" workbookViewId="0">
      <selection activeCell="B18" sqref="B18"/>
    </sheetView>
  </sheetViews>
  <sheetFormatPr baseColWidth="10" defaultColWidth="8.83203125" defaultRowHeight="12"/>
  <cols>
    <col min="1" max="1" width="56.83203125" style="2" bestFit="1" customWidth="1"/>
    <col min="2" max="2" width="9" style="2" bestFit="1" customWidth="1"/>
    <col min="3" max="3" width="9.1640625" style="2" customWidth="1"/>
    <col min="4" max="4" width="18.6640625" style="2" customWidth="1"/>
    <col min="5" max="5" width="34" style="2" customWidth="1"/>
    <col min="6" max="9" width="9.1640625" style="2" customWidth="1"/>
    <col min="10" max="12" width="9.1640625" style="1" customWidth="1"/>
  </cols>
  <sheetData>
    <row r="1" spans="1:10" s="1" customFormat="1" ht="10">
      <c r="A1" s="34" t="s">
        <v>43</v>
      </c>
      <c r="B1" s="2"/>
      <c r="C1" s="2"/>
      <c r="D1" s="2"/>
      <c r="E1" s="2"/>
      <c r="F1" s="2"/>
      <c r="G1" s="2"/>
      <c r="H1" s="2"/>
      <c r="I1" s="2"/>
    </row>
    <row r="2" spans="1:10" s="1" customFormat="1" ht="11" thickBot="1">
      <c r="A2" s="2"/>
      <c r="B2" s="2"/>
      <c r="C2" s="2"/>
      <c r="D2" s="2"/>
      <c r="E2" s="2"/>
      <c r="F2" s="2"/>
      <c r="G2" s="2"/>
      <c r="H2" s="2"/>
      <c r="I2" s="2"/>
    </row>
    <row r="3" spans="1:10" s="1" customFormat="1" thickBot="1">
      <c r="A3" s="33" t="s">
        <v>39</v>
      </c>
      <c r="B3" s="2"/>
      <c r="C3" s="2"/>
      <c r="D3" s="31" t="s">
        <v>38</v>
      </c>
      <c r="E3" s="32" t="s">
        <v>37</v>
      </c>
      <c r="F3" s="2"/>
      <c r="G3" s="2"/>
      <c r="H3" s="2"/>
      <c r="I3" s="2"/>
    </row>
    <row r="5" spans="1:10" s="1" customFormat="1" ht="10">
      <c r="A5" s="2" t="s">
        <v>36</v>
      </c>
      <c r="B5" s="30">
        <v>1</v>
      </c>
      <c r="C5" s="2"/>
      <c r="D5" s="31" t="s">
        <v>35</v>
      </c>
      <c r="E5" s="2"/>
      <c r="F5" s="2"/>
      <c r="G5" s="2"/>
      <c r="H5" s="2"/>
      <c r="I5" s="2"/>
    </row>
    <row r="6" spans="1:10" s="1" customFormat="1" ht="10">
      <c r="A6" s="2" t="s">
        <v>34</v>
      </c>
      <c r="B6" s="30">
        <v>12</v>
      </c>
      <c r="C6" s="24"/>
      <c r="D6" s="29" t="s">
        <v>33</v>
      </c>
      <c r="E6" s="28">
        <v>7000</v>
      </c>
      <c r="F6" s="36" t="s">
        <v>32</v>
      </c>
      <c r="G6" s="36"/>
      <c r="H6" s="2"/>
      <c r="I6" s="2"/>
    </row>
    <row r="7" spans="1:10" s="1" customFormat="1" ht="10">
      <c r="A7" s="2"/>
      <c r="B7" s="2"/>
      <c r="C7" s="2"/>
      <c r="D7" s="29"/>
      <c r="E7" s="28">
        <v>8000</v>
      </c>
      <c r="F7" s="36" t="s">
        <v>31</v>
      </c>
      <c r="G7" s="36"/>
      <c r="H7" s="36"/>
      <c r="I7" s="2"/>
    </row>
    <row r="8" spans="1:10" s="1" customFormat="1" ht="10">
      <c r="A8" s="2" t="s">
        <v>30</v>
      </c>
      <c r="B8" s="25">
        <v>0</v>
      </c>
      <c r="C8" s="2"/>
      <c r="D8" s="29"/>
      <c r="E8" s="28">
        <v>11250</v>
      </c>
      <c r="F8" s="36" t="s">
        <v>29</v>
      </c>
      <c r="G8" s="36"/>
      <c r="H8" s="2"/>
      <c r="I8" s="2"/>
      <c r="J8" s="26"/>
    </row>
    <row r="9" spans="1:10" s="1" customFormat="1" ht="10">
      <c r="A9" s="2" t="s">
        <v>28</v>
      </c>
      <c r="B9" s="25">
        <v>2000</v>
      </c>
      <c r="C9" s="2"/>
      <c r="D9" s="2"/>
      <c r="E9" s="2"/>
      <c r="F9" s="2"/>
      <c r="G9" s="2"/>
      <c r="H9" s="2"/>
      <c r="I9" s="2"/>
    </row>
    <row r="10" spans="1:10" s="1" customFormat="1" ht="10">
      <c r="A10" s="2" t="s">
        <v>27</v>
      </c>
      <c r="B10" s="7">
        <f>B6*1400</f>
        <v>16800</v>
      </c>
      <c r="C10" s="24"/>
      <c r="D10" s="2"/>
      <c r="E10" s="2"/>
      <c r="F10" s="2"/>
      <c r="G10" s="2"/>
      <c r="H10" s="2"/>
      <c r="I10" s="2"/>
    </row>
    <row r="11" spans="1:10" s="1" customFormat="1" ht="10">
      <c r="A11" s="2" t="s">
        <v>26</v>
      </c>
      <c r="B11" s="7">
        <f>IF(D6="x", "$7000"*B5, IF(D7="x", "$8000"*B5, IF(D8="x", "$10250"*B5)))</f>
        <v>7000</v>
      </c>
      <c r="C11" s="2"/>
      <c r="D11" s="2"/>
      <c r="E11" s="2"/>
      <c r="F11" s="2"/>
      <c r="G11" s="2"/>
      <c r="H11" s="2"/>
      <c r="I11" s="2"/>
    </row>
    <row r="12" spans="1:10" s="1" customFormat="1" ht="10">
      <c r="A12" s="18" t="s">
        <v>20</v>
      </c>
      <c r="B12" s="17">
        <f>SUM(B8:B11)</f>
        <v>25800</v>
      </c>
      <c r="C12" s="2"/>
      <c r="D12" s="2"/>
      <c r="E12" s="2"/>
      <c r="F12" s="2"/>
      <c r="G12" s="2"/>
      <c r="H12" s="2"/>
      <c r="I12" s="2"/>
    </row>
    <row r="13" spans="1:10" s="1" customFormat="1" ht="10">
      <c r="A13" s="23"/>
      <c r="B13" s="22"/>
      <c r="C13" s="2"/>
      <c r="D13" s="2"/>
      <c r="E13" s="2"/>
      <c r="F13" s="2"/>
      <c r="G13" s="2"/>
      <c r="H13" s="2"/>
      <c r="I13" s="2"/>
    </row>
    <row r="14" spans="1:10" s="1" customFormat="1" ht="10">
      <c r="A14" s="9" t="s">
        <v>25</v>
      </c>
      <c r="B14" s="19"/>
      <c r="C14" s="2"/>
      <c r="D14" s="21">
        <f>B21*0.5</f>
        <v>20372.5</v>
      </c>
      <c r="E14" s="2" t="s">
        <v>24</v>
      </c>
      <c r="F14" s="2"/>
      <c r="G14" s="2"/>
      <c r="H14" s="2"/>
      <c r="I14" s="2"/>
    </row>
    <row r="15" spans="1:10" s="1" customFormat="1" ht="10">
      <c r="A15" s="9"/>
      <c r="B15" s="19"/>
      <c r="C15" s="2"/>
      <c r="D15" s="20"/>
      <c r="E15" s="2"/>
      <c r="F15" s="2"/>
      <c r="G15" s="2"/>
      <c r="H15" s="2"/>
      <c r="I15" s="2"/>
    </row>
    <row r="16" spans="1:10" s="1" customFormat="1" ht="10">
      <c r="A16" s="2" t="s">
        <v>23</v>
      </c>
      <c r="B16" s="19">
        <v>0</v>
      </c>
      <c r="C16" s="2"/>
      <c r="D16" s="2"/>
      <c r="E16" s="2"/>
      <c r="F16" s="2"/>
      <c r="G16" s="2"/>
      <c r="H16" s="2"/>
      <c r="I16" s="2"/>
    </row>
    <row r="17" spans="1:7" s="2" customFormat="1" ht="10">
      <c r="A17" s="2" t="s">
        <v>11</v>
      </c>
      <c r="B17" s="7">
        <f>E22</f>
        <v>10295</v>
      </c>
      <c r="D17" s="8">
        <f>B21-D14</f>
        <v>20372.5</v>
      </c>
      <c r="E17" s="2" t="s">
        <v>22</v>
      </c>
    </row>
    <row r="18" spans="1:7" s="2" customFormat="1" ht="10">
      <c r="A18" s="2" t="s">
        <v>21</v>
      </c>
      <c r="B18" s="7">
        <f>4650*B5</f>
        <v>4650</v>
      </c>
    </row>
    <row r="19" spans="1:7" s="2" customFormat="1" ht="11" thickBot="1">
      <c r="A19" s="18" t="s">
        <v>20</v>
      </c>
      <c r="B19" s="17">
        <f>SUM(B16:B18)</f>
        <v>14945</v>
      </c>
    </row>
    <row r="20" spans="1:7" s="2" customFormat="1" ht="11" thickBot="1">
      <c r="D20" s="14" t="s">
        <v>19</v>
      </c>
      <c r="E20" s="16">
        <v>8295</v>
      </c>
      <c r="F20" s="2" t="s">
        <v>18</v>
      </c>
    </row>
    <row r="21" spans="1:7" s="2" customFormat="1" ht="11" thickBot="1">
      <c r="A21" s="15" t="s">
        <v>17</v>
      </c>
      <c r="B21" s="5">
        <f>B19+B12</f>
        <v>40745</v>
      </c>
      <c r="D21" s="14" t="s">
        <v>16</v>
      </c>
      <c r="E21" s="13">
        <f>'[3]License Fee Calculator'!C21</f>
        <v>2000</v>
      </c>
    </row>
    <row r="22" spans="1:7" s="2" customFormat="1" ht="21" thickBot="1">
      <c r="D22" s="12" t="s">
        <v>15</v>
      </c>
      <c r="E22" s="11">
        <f>SUM(E20:E21)</f>
        <v>10295</v>
      </c>
      <c r="F22" s="27"/>
      <c r="G22" s="27"/>
    </row>
    <row r="24" spans="1:7" s="2" customFormat="1" ht="10">
      <c r="A24" s="9" t="s">
        <v>14</v>
      </c>
    </row>
    <row r="26" spans="1:7" s="2" customFormat="1" ht="10">
      <c r="A26" s="2" t="s">
        <v>13</v>
      </c>
      <c r="B26" s="7">
        <f>B11</f>
        <v>7000</v>
      </c>
      <c r="D26" s="8">
        <f>B29</f>
        <v>21945</v>
      </c>
      <c r="E26" s="2" t="s">
        <v>12</v>
      </c>
    </row>
    <row r="27" spans="1:7" s="2" customFormat="1" ht="10">
      <c r="A27" s="2" t="s">
        <v>11</v>
      </c>
      <c r="B27" s="7">
        <f>B17</f>
        <v>10295</v>
      </c>
    </row>
    <row r="28" spans="1:7" s="2" customFormat="1" ht="10">
      <c r="A28" s="2" t="s">
        <v>10</v>
      </c>
      <c r="B28" s="7">
        <f>4650*B5</f>
        <v>4650</v>
      </c>
    </row>
    <row r="29" spans="1:7" s="2" customFormat="1" ht="10">
      <c r="A29" s="6" t="s">
        <v>9</v>
      </c>
      <c r="B29" s="5">
        <f>SUM(B26:B28)</f>
        <v>21945</v>
      </c>
    </row>
    <row r="30" spans="1:7" s="2" customFormat="1" ht="11" thickBot="1"/>
    <row r="31" spans="1:7" s="2" customFormat="1" ht="11" thickBot="1">
      <c r="A31" s="4" t="s">
        <v>8</v>
      </c>
      <c r="B31" s="3">
        <f>B29</f>
        <v>21945</v>
      </c>
      <c r="C31" s="37" t="s">
        <v>7</v>
      </c>
      <c r="D31" s="38"/>
    </row>
  </sheetData>
  <sheetCalcPr fullCalcOnLoad="1"/>
  <mergeCells count="4">
    <mergeCell ref="F6:G6"/>
    <mergeCell ref="F7:H7"/>
    <mergeCell ref="F8:G8"/>
    <mergeCell ref="C31:D31"/>
  </mergeCells>
  <phoneticPr fontId="10" type="noConversion"/>
  <pageMargins left="0.75" right="0.75" top="1" bottom="1" header="0.5" footer="0.5"/>
  <headerFooter alignWithMargins="0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>
    <pageSetUpPr fitToPage="1"/>
  </sheetPr>
  <dimension ref="A1:L31"/>
  <sheetViews>
    <sheetView workbookViewId="0">
      <selection activeCell="B21" sqref="B21"/>
    </sheetView>
  </sheetViews>
  <sheetFormatPr baseColWidth="10" defaultColWidth="8.83203125" defaultRowHeight="12"/>
  <cols>
    <col min="1" max="1" width="56.83203125" style="2" bestFit="1" customWidth="1"/>
    <col min="2" max="2" width="9" style="2" bestFit="1" customWidth="1"/>
    <col min="3" max="3" width="9.1640625" style="2" customWidth="1"/>
    <col min="4" max="4" width="18.6640625" style="2" customWidth="1"/>
    <col min="5" max="5" width="34" style="2" customWidth="1"/>
    <col min="6" max="9" width="9.1640625" style="2" customWidth="1"/>
    <col min="10" max="12" width="9.1640625" style="1" customWidth="1"/>
  </cols>
  <sheetData>
    <row r="1" spans="1:10" s="1" customFormat="1" ht="10">
      <c r="A1" s="34" t="s">
        <v>44</v>
      </c>
      <c r="B1" s="2"/>
      <c r="C1" s="2"/>
      <c r="D1" s="2"/>
      <c r="E1" s="2"/>
      <c r="F1" s="2"/>
      <c r="G1" s="2"/>
      <c r="H1" s="2"/>
      <c r="I1" s="2"/>
    </row>
    <row r="2" spans="1:10" s="1" customFormat="1" ht="11" thickBot="1">
      <c r="A2" s="2"/>
      <c r="B2" s="2"/>
      <c r="C2" s="2"/>
      <c r="D2" s="2"/>
      <c r="E2" s="2"/>
      <c r="F2" s="2"/>
      <c r="G2" s="2"/>
      <c r="H2" s="2"/>
      <c r="I2" s="2"/>
    </row>
    <row r="3" spans="1:10" s="1" customFormat="1" thickBot="1">
      <c r="A3" s="33" t="s">
        <v>39</v>
      </c>
      <c r="B3" s="2"/>
      <c r="C3" s="2"/>
      <c r="D3" s="31" t="s">
        <v>38</v>
      </c>
      <c r="E3" s="32" t="s">
        <v>37</v>
      </c>
      <c r="F3" s="2"/>
      <c r="G3" s="2"/>
      <c r="H3" s="2"/>
      <c r="I3" s="2"/>
    </row>
    <row r="5" spans="1:10" s="1" customFormat="1" ht="10">
      <c r="A5" s="2" t="s">
        <v>36</v>
      </c>
      <c r="B5" s="30">
        <v>1</v>
      </c>
      <c r="C5" s="2"/>
      <c r="D5" s="31" t="s">
        <v>35</v>
      </c>
      <c r="E5" s="2"/>
      <c r="F5" s="2"/>
      <c r="G5" s="2"/>
      <c r="H5" s="2"/>
      <c r="I5" s="2"/>
    </row>
    <row r="6" spans="1:10" s="1" customFormat="1" ht="10">
      <c r="A6" s="2" t="s">
        <v>34</v>
      </c>
      <c r="B6" s="30">
        <v>12</v>
      </c>
      <c r="C6" s="24"/>
      <c r="D6" s="29" t="s">
        <v>33</v>
      </c>
      <c r="E6" s="28">
        <v>7000</v>
      </c>
      <c r="F6" s="36" t="s">
        <v>32</v>
      </c>
      <c r="G6" s="36"/>
      <c r="H6" s="2"/>
      <c r="I6" s="2"/>
    </row>
    <row r="7" spans="1:10" s="1" customFormat="1" ht="10">
      <c r="A7" s="2"/>
      <c r="B7" s="2"/>
      <c r="C7" s="2"/>
      <c r="D7" s="29"/>
      <c r="E7" s="28">
        <v>8000</v>
      </c>
      <c r="F7" s="36" t="s">
        <v>31</v>
      </c>
      <c r="G7" s="36"/>
      <c r="H7" s="36"/>
      <c r="I7" s="2"/>
    </row>
    <row r="8" spans="1:10" s="1" customFormat="1" ht="10">
      <c r="A8" s="2" t="s">
        <v>30</v>
      </c>
      <c r="B8" s="25">
        <v>0</v>
      </c>
      <c r="C8" s="2"/>
      <c r="D8" s="29"/>
      <c r="E8" s="28">
        <v>11250</v>
      </c>
      <c r="F8" s="36" t="s">
        <v>29</v>
      </c>
      <c r="G8" s="36"/>
      <c r="H8" s="2"/>
      <c r="I8" s="2"/>
      <c r="J8" s="26"/>
    </row>
    <row r="9" spans="1:10" s="1" customFormat="1" ht="10">
      <c r="A9" s="2" t="s">
        <v>28</v>
      </c>
      <c r="B9" s="25">
        <v>2000</v>
      </c>
      <c r="C9" s="2"/>
      <c r="D9" s="2"/>
      <c r="E9" s="2"/>
      <c r="F9" s="2"/>
      <c r="G9" s="2"/>
      <c r="H9" s="2"/>
      <c r="I9" s="2"/>
    </row>
    <row r="10" spans="1:10" s="1" customFormat="1" ht="10">
      <c r="A10" s="2" t="s">
        <v>27</v>
      </c>
      <c r="B10" s="7">
        <f>B6*1400</f>
        <v>16800</v>
      </c>
      <c r="C10" s="24"/>
      <c r="D10" s="2"/>
      <c r="E10" s="2"/>
      <c r="F10" s="2"/>
      <c r="G10" s="2"/>
      <c r="H10" s="2"/>
      <c r="I10" s="2"/>
    </row>
    <row r="11" spans="1:10" s="1" customFormat="1" ht="10">
      <c r="A11" s="2" t="s">
        <v>26</v>
      </c>
      <c r="B11" s="7">
        <f>IF(D6="x", "$7000"*B5, IF(D7="x", "$8000"*B5, IF(D8="x", "$10250"*B5)))</f>
        <v>7000</v>
      </c>
      <c r="C11" s="2"/>
      <c r="D11" s="2"/>
      <c r="E11" s="2"/>
      <c r="F11" s="2"/>
      <c r="G11" s="2"/>
      <c r="H11" s="2"/>
      <c r="I11" s="2"/>
    </row>
    <row r="12" spans="1:10" s="1" customFormat="1" ht="10">
      <c r="A12" s="18" t="s">
        <v>20</v>
      </c>
      <c r="B12" s="17">
        <f>SUM(B8:B11)</f>
        <v>25800</v>
      </c>
      <c r="C12" s="2"/>
      <c r="D12" s="2"/>
      <c r="E12" s="2"/>
      <c r="F12" s="2"/>
      <c r="G12" s="2"/>
      <c r="H12" s="2"/>
      <c r="I12" s="2"/>
    </row>
    <row r="13" spans="1:10" s="1" customFormat="1" ht="10">
      <c r="A13" s="23"/>
      <c r="B13" s="22"/>
      <c r="C13" s="2"/>
      <c r="D13" s="2"/>
      <c r="E13" s="2"/>
      <c r="F13" s="2"/>
      <c r="G13" s="2"/>
      <c r="H13" s="2"/>
      <c r="I13" s="2"/>
    </row>
    <row r="14" spans="1:10" s="1" customFormat="1" ht="10">
      <c r="A14" s="9" t="s">
        <v>25</v>
      </c>
      <c r="B14" s="19"/>
      <c r="C14" s="2"/>
      <c r="D14" s="21">
        <f>B21*0.5</f>
        <v>19450</v>
      </c>
      <c r="E14" s="2" t="s">
        <v>24</v>
      </c>
      <c r="F14" s="2"/>
      <c r="G14" s="2"/>
      <c r="H14" s="2"/>
      <c r="I14" s="2"/>
    </row>
    <row r="15" spans="1:10" s="1" customFormat="1" ht="10">
      <c r="A15" s="9"/>
      <c r="B15" s="19"/>
      <c r="C15" s="2"/>
      <c r="D15" s="20"/>
      <c r="E15" s="2"/>
      <c r="F15" s="2"/>
      <c r="G15" s="2"/>
      <c r="H15" s="2"/>
      <c r="I15" s="2"/>
    </row>
    <row r="16" spans="1:10" s="1" customFormat="1" ht="10">
      <c r="A16" s="2" t="s">
        <v>23</v>
      </c>
      <c r="B16" s="19">
        <v>0</v>
      </c>
      <c r="C16" s="2"/>
      <c r="D16" s="2"/>
      <c r="E16" s="2"/>
      <c r="F16" s="2"/>
      <c r="G16" s="2"/>
      <c r="H16" s="2"/>
      <c r="I16" s="2"/>
    </row>
    <row r="17" spans="1:7" s="2" customFormat="1" ht="10">
      <c r="A17" s="2" t="s">
        <v>11</v>
      </c>
      <c r="B17" s="7">
        <f>E22</f>
        <v>8450</v>
      </c>
      <c r="D17" s="8">
        <f>B21-D14</f>
        <v>19450</v>
      </c>
      <c r="E17" s="2" t="s">
        <v>22</v>
      </c>
    </row>
    <row r="18" spans="1:7" s="2" customFormat="1" ht="10">
      <c r="A18" s="2" t="s">
        <v>21</v>
      </c>
      <c r="B18" s="7">
        <f>4650*B5</f>
        <v>4650</v>
      </c>
    </row>
    <row r="19" spans="1:7" s="2" customFormat="1" ht="11" thickBot="1">
      <c r="A19" s="18" t="s">
        <v>20</v>
      </c>
      <c r="B19" s="17">
        <f>SUM(B16:B18)</f>
        <v>13100</v>
      </c>
    </row>
    <row r="20" spans="1:7" s="2" customFormat="1" ht="11" thickBot="1">
      <c r="D20" s="14" t="s">
        <v>19</v>
      </c>
      <c r="E20" s="16">
        <v>6450</v>
      </c>
      <c r="F20" s="2" t="s">
        <v>18</v>
      </c>
    </row>
    <row r="21" spans="1:7" s="2" customFormat="1" ht="11" thickBot="1">
      <c r="A21" s="15" t="s">
        <v>17</v>
      </c>
      <c r="B21" s="5">
        <f>B19+B12</f>
        <v>38900</v>
      </c>
      <c r="D21" s="14" t="s">
        <v>16</v>
      </c>
      <c r="E21" s="13">
        <f>'[4]License Fee Calculator'!C21</f>
        <v>2000</v>
      </c>
    </row>
    <row r="22" spans="1:7" s="2" customFormat="1" ht="21" thickBot="1">
      <c r="D22" s="12" t="s">
        <v>15</v>
      </c>
      <c r="E22" s="11">
        <v>8450</v>
      </c>
      <c r="F22" s="27"/>
      <c r="G22" s="27"/>
    </row>
    <row r="24" spans="1:7" s="2" customFormat="1" ht="10">
      <c r="A24" s="9" t="s">
        <v>14</v>
      </c>
    </row>
    <row r="26" spans="1:7" s="2" customFormat="1" ht="10">
      <c r="A26" s="2" t="s">
        <v>13</v>
      </c>
      <c r="B26" s="7">
        <f>B11</f>
        <v>7000</v>
      </c>
      <c r="D26" s="8">
        <f>B29</f>
        <v>20100</v>
      </c>
      <c r="E26" s="2" t="s">
        <v>12</v>
      </c>
    </row>
    <row r="27" spans="1:7" s="2" customFormat="1" ht="10">
      <c r="A27" s="2" t="s">
        <v>11</v>
      </c>
      <c r="B27" s="7">
        <f>B17</f>
        <v>8450</v>
      </c>
    </row>
    <row r="28" spans="1:7" s="2" customFormat="1" ht="10">
      <c r="A28" s="2" t="s">
        <v>10</v>
      </c>
      <c r="B28" s="7">
        <f>4650*B5</f>
        <v>4650</v>
      </c>
    </row>
    <row r="29" spans="1:7" s="2" customFormat="1" ht="10">
      <c r="A29" s="6" t="s">
        <v>9</v>
      </c>
      <c r="B29" s="5">
        <f>SUM(B26:B28)</f>
        <v>20100</v>
      </c>
    </row>
    <row r="30" spans="1:7" s="2" customFormat="1" ht="11" thickBot="1"/>
    <row r="31" spans="1:7" s="2" customFormat="1" ht="11" thickBot="1">
      <c r="A31" s="4" t="s">
        <v>8</v>
      </c>
      <c r="B31" s="3">
        <f>B29</f>
        <v>20100</v>
      </c>
      <c r="C31" s="37" t="s">
        <v>7</v>
      </c>
      <c r="D31" s="38"/>
    </row>
  </sheetData>
  <mergeCells count="4">
    <mergeCell ref="F6:G6"/>
    <mergeCell ref="F7:H7"/>
    <mergeCell ref="F8:G8"/>
    <mergeCell ref="C31:D31"/>
  </mergeCells>
  <phoneticPr fontId="10" type="noConversion"/>
  <pageMargins left="0.75" right="0.75" top="1" bottom="1" header="0.5" footer="0.5"/>
  <headerFooter alignWithMargins="0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O16"/>
  <sheetViews>
    <sheetView tabSelected="1" zoomScale="150" workbookViewId="0">
      <selection sqref="A1:D16"/>
    </sheetView>
  </sheetViews>
  <sheetFormatPr baseColWidth="10" defaultColWidth="8.83203125" defaultRowHeight="12"/>
  <cols>
    <col min="1" max="1" width="43.83203125" style="1" bestFit="1" customWidth="1"/>
    <col min="2" max="2" width="16.6640625" style="1" bestFit="1" customWidth="1"/>
    <col min="3" max="3" width="11.83203125" style="1" customWidth="1"/>
    <col min="4" max="15" width="8.83203125" style="1"/>
  </cols>
  <sheetData>
    <row r="1" spans="1:4">
      <c r="A1" s="44" t="s">
        <v>45</v>
      </c>
    </row>
    <row r="2" spans="1:4">
      <c r="A2" s="42" t="s">
        <v>3</v>
      </c>
      <c r="B2" s="39" t="s">
        <v>5</v>
      </c>
      <c r="C2" s="39" t="s">
        <v>6</v>
      </c>
    </row>
    <row r="3" spans="1:4">
      <c r="A3" s="39" t="s">
        <v>46</v>
      </c>
      <c r="B3" s="40">
        <f>'Formica Shanghai'!B21</f>
        <v>24695</v>
      </c>
      <c r="C3" s="40">
        <f>'Formica Shanghai'!B29</f>
        <v>15695</v>
      </c>
    </row>
    <row r="4" spans="1:4">
      <c r="A4" s="39" t="s">
        <v>47</v>
      </c>
      <c r="B4" s="40">
        <f>'Formica Taiwan'!B21</f>
        <v>23750</v>
      </c>
      <c r="C4" s="40">
        <f>'Formica Taiwan'!B29</f>
        <v>16150</v>
      </c>
    </row>
    <row r="5" spans="1:4">
      <c r="A5" s="39" t="s">
        <v>48</v>
      </c>
      <c r="B5" s="40">
        <f>'Formica Thailand'!B21</f>
        <v>24695</v>
      </c>
      <c r="C5" s="40">
        <f>'Formica Thailand'!B29</f>
        <v>15695</v>
      </c>
    </row>
    <row r="6" spans="1:4">
      <c r="A6" s="39" t="s">
        <v>0</v>
      </c>
      <c r="B6" s="40">
        <f>'Formica Asia '!B21</f>
        <v>40745</v>
      </c>
      <c r="C6" s="40">
        <f>'Formica Asia '!B29</f>
        <v>21945</v>
      </c>
    </row>
    <row r="7" spans="1:4">
      <c r="A7" s="39" t="s">
        <v>1</v>
      </c>
      <c r="B7" s="40">
        <f>'Formica USA+Asia'!B21</f>
        <v>38900</v>
      </c>
      <c r="C7" s="40">
        <f>'Formica USA+Asia'!B29</f>
        <v>20100</v>
      </c>
      <c r="D7" s="35" t="s">
        <v>4</v>
      </c>
    </row>
    <row r="8" spans="1:4">
      <c r="A8" s="39"/>
      <c r="B8" s="39"/>
      <c r="C8" s="39"/>
    </row>
    <row r="9" spans="1:4">
      <c r="A9" s="39"/>
      <c r="B9" s="39"/>
      <c r="C9" s="39"/>
    </row>
    <row r="10" spans="1:4">
      <c r="A10" s="44" t="s">
        <v>45</v>
      </c>
      <c r="B10" s="39"/>
      <c r="C10" s="39"/>
    </row>
    <row r="11" spans="1:4">
      <c r="A11" s="42" t="s">
        <v>2</v>
      </c>
      <c r="B11" s="39" t="s">
        <v>5</v>
      </c>
      <c r="C11" s="39" t="s">
        <v>6</v>
      </c>
    </row>
    <row r="12" spans="1:4">
      <c r="A12" s="43" t="s">
        <v>46</v>
      </c>
      <c r="B12" s="41">
        <f>+B3*1.1</f>
        <v>27164.500000000004</v>
      </c>
      <c r="C12" s="41">
        <f>+C3*1.1</f>
        <v>17264.5</v>
      </c>
    </row>
    <row r="13" spans="1:4">
      <c r="A13" s="43" t="s">
        <v>47</v>
      </c>
      <c r="B13" s="41">
        <f t="shared" ref="B13:C14" si="0">+B4*1.1</f>
        <v>26125.000000000004</v>
      </c>
      <c r="C13" s="41">
        <f t="shared" si="0"/>
        <v>17765</v>
      </c>
    </row>
    <row r="14" spans="1:4">
      <c r="A14" s="43" t="s">
        <v>48</v>
      </c>
      <c r="B14" s="41">
        <f t="shared" si="0"/>
        <v>27164.500000000004</v>
      </c>
      <c r="C14" s="41">
        <f t="shared" si="0"/>
        <v>17264.5</v>
      </c>
    </row>
    <row r="15" spans="1:4">
      <c r="A15" s="43" t="s">
        <v>0</v>
      </c>
      <c r="B15" s="41">
        <f>+B6*1.3</f>
        <v>52968.5</v>
      </c>
      <c r="C15" s="41">
        <f>+C6*1.3</f>
        <v>28528.5</v>
      </c>
    </row>
    <row r="16" spans="1:4">
      <c r="A16" s="43" t="s">
        <v>1</v>
      </c>
      <c r="B16" s="41">
        <f>+B7*1.3</f>
        <v>50570</v>
      </c>
      <c r="C16" s="41">
        <f>+C7*1.3</f>
        <v>26130</v>
      </c>
    </row>
  </sheetData>
  <sheetCalcPr fullCalcOnLoad="1"/>
  <phoneticPr fontId="10" type="noConversion"/>
  <pageMargins left="0.7" right="0.7" top="0.75" bottom="0.75" header="0.3" footer="0.3"/>
  <pageSetup paperSize="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Formica Shanghai</vt:lpstr>
      <vt:lpstr>Formica Taiwan</vt:lpstr>
      <vt:lpstr>Formica Thailand</vt:lpstr>
      <vt:lpstr>Formica Asia </vt:lpstr>
      <vt:lpstr>Formica USA+Asia</vt:lpstr>
      <vt:lpstr>Summary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tworthan</dc:creator>
  <cp:lastModifiedBy>Ted Revis</cp:lastModifiedBy>
  <dcterms:created xsi:type="dcterms:W3CDTF">2009-05-07T01:49:24Z</dcterms:created>
  <dcterms:modified xsi:type="dcterms:W3CDTF">2009-05-08T06:34:17Z</dcterms:modified>
</cp:coreProperties>
</file>